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Тарифы 2010" sheetId="1" r:id="rId1"/>
    <sheet name="Прогн Всев 11" sheetId="2" r:id="rId2"/>
    <sheet name="2011 Проект" sheetId="3" r:id="rId3"/>
    <sheet name="Жилье 2010" sheetId="4" r:id="rId4"/>
    <sheet name="2011 ВТС" sheetId="5" r:id="rId5"/>
    <sheet name="Калькуляция" sheetId="6" r:id="rId6"/>
  </sheets>
  <definedNames>
    <definedName name="_xlnm.Print_Area" localSheetId="4">'2011 ВТС'!$A$1:$K$10</definedName>
    <definedName name="_xlnm.Print_Area" localSheetId="2">'2011 Проект'!$A:$I</definedName>
    <definedName name="_xlnm.Print_Area" localSheetId="5">'Калькуляция'!$A$1:$I$29</definedName>
    <definedName name="_xlnm.Print_Area" localSheetId="0">'Тарифы 2010'!$A:$K</definedName>
  </definedNames>
  <calcPr fullCalcOnLoad="1"/>
</workbook>
</file>

<file path=xl/sharedStrings.xml><?xml version="1.0" encoding="utf-8"?>
<sst xmlns="http://schemas.openxmlformats.org/spreadsheetml/2006/main" count="449" uniqueCount="295">
  <si>
    <t>№</t>
  </si>
  <si>
    <t>Наименование услуг</t>
  </si>
  <si>
    <t>Ед. изм.</t>
  </si>
  <si>
    <t>1.</t>
  </si>
  <si>
    <t>Центральное отопление:</t>
  </si>
  <si>
    <t>- в отдельной квартире</t>
  </si>
  <si>
    <t>за 1 кв.м. общей площади</t>
  </si>
  <si>
    <t>17,08</t>
  </si>
  <si>
    <t>- в коммунальной квартире и общежитии</t>
  </si>
  <si>
    <t>за 1 кв.м. жилой площади</t>
  </si>
  <si>
    <t>24,58</t>
  </si>
  <si>
    <t>35,89</t>
  </si>
  <si>
    <t>2.</t>
  </si>
  <si>
    <t>Горячее водоснабжение:</t>
  </si>
  <si>
    <t>- при наличии приборов учета</t>
  </si>
  <si>
    <t>за 1 куб. м.</t>
  </si>
  <si>
    <t>48,89</t>
  </si>
  <si>
    <t>71,38</t>
  </si>
  <si>
    <t>- с ваннами длиной 1500 -1700 см, оборудованными душами</t>
  </si>
  <si>
    <t>с человека в месяц</t>
  </si>
  <si>
    <t>260,58</t>
  </si>
  <si>
    <t>- при наличии душа без ванн</t>
  </si>
  <si>
    <t>149,13</t>
  </si>
  <si>
    <t>217,73</t>
  </si>
  <si>
    <t>- без ванн и без душа</t>
  </si>
  <si>
    <t>74,33</t>
  </si>
  <si>
    <t>108,52</t>
  </si>
  <si>
    <t>- с сидячими ваннами, оборудованными душами</t>
  </si>
  <si>
    <t>163,79</t>
  </si>
  <si>
    <t>239,13</t>
  </si>
  <si>
    <t>3.</t>
  </si>
  <si>
    <t>Водоснабжение:</t>
  </si>
  <si>
    <t>16,82</t>
  </si>
  <si>
    <t>24,56</t>
  </si>
  <si>
    <t>- с водопроводом и канализацией без ванн</t>
  </si>
  <si>
    <t>61,36</t>
  </si>
  <si>
    <t>89,59</t>
  </si>
  <si>
    <t>- с водопроводом, канализацией, газоснабжением без ванн</t>
  </si>
  <si>
    <t>76,49</t>
  </si>
  <si>
    <t>111,68</t>
  </si>
  <si>
    <t>- с водопроводом, канализациеии ваннами с водонагревателями,работающими на твердом топливе</t>
  </si>
  <si>
    <t>91,95</t>
  </si>
  <si>
    <t>134,25</t>
  </si>
  <si>
    <t>- с водопроводом, канализациеии ваннами с газовыми и электроводонагревателями</t>
  </si>
  <si>
    <t>115,15</t>
  </si>
  <si>
    <t>168,12</t>
  </si>
  <si>
    <t>- быстродействующими газовыминагревателями и многоточечным водоразбором</t>
  </si>
  <si>
    <t>127,77</t>
  </si>
  <si>
    <t>186,54</t>
  </si>
  <si>
    <t>- с ЦГВ, оборудованные умывальниками, мойками и душами</t>
  </si>
  <si>
    <t>66,41</t>
  </si>
  <si>
    <t>96,96</t>
  </si>
  <si>
    <t>- с ЦГВ, с сидячими ваннами оборудованными душами</t>
  </si>
  <si>
    <t>84,07</t>
  </si>
  <si>
    <t>- с ЦГВ, с ваннами длиной 1500- 1700 см, оборудованными душами</t>
  </si>
  <si>
    <t>- при пользовании уличными водоразборными колонками</t>
  </si>
  <si>
    <t>25,22</t>
  </si>
  <si>
    <t>36,82</t>
  </si>
  <si>
    <t>Канализация:</t>
  </si>
  <si>
    <t>за куб.м.</t>
  </si>
  <si>
    <t>16,91</t>
  </si>
  <si>
    <t>24,69</t>
  </si>
  <si>
    <t>- с канализацией без ванн</t>
  </si>
  <si>
    <t>61,74</t>
  </si>
  <si>
    <t>90,14</t>
  </si>
  <si>
    <t>- с водопроводом, канализацией газоснабжением без ванн</t>
  </si>
  <si>
    <t>76,95</t>
  </si>
  <si>
    <t>112,35</t>
  </si>
  <si>
    <t>- с водопроводом, канализацией и ваннами с водонагревателями, работающими на твердом топливе</t>
  </si>
  <si>
    <t>92,53</t>
  </si>
  <si>
    <t>135,09</t>
  </si>
  <si>
    <t>- с водопроводом, канализацией и ваннами с газовыми и электро - водонагревателями</t>
  </si>
  <si>
    <t>- с быстродействующими газовыми нагревателями и многоточечным водоразбором</t>
  </si>
  <si>
    <t>128,54</t>
  </si>
  <si>
    <t>187,67</t>
  </si>
  <si>
    <t>- с ЦГВ, оборудованными умывальниками, мойками и душами</t>
  </si>
  <si>
    <t>118,4</t>
  </si>
  <si>
    <t>172,86</t>
  </si>
  <si>
    <t>-с ЦГВ с сидячими ваннами, оборудованными душами</t>
  </si>
  <si>
    <t>141,23</t>
  </si>
  <si>
    <t>206,2</t>
  </si>
  <si>
    <t>- с ЦГВ с ваннами длиной 1500 - 1700 см, оборудованными душами</t>
  </si>
  <si>
    <t>154,27</t>
  </si>
  <si>
    <t>225,23</t>
  </si>
  <si>
    <t>- жилые дома, не подключенные к центральной системе водоотведения при пользовании уличными водоразборными колонками</t>
  </si>
  <si>
    <t>25,38</t>
  </si>
  <si>
    <t>37,05</t>
  </si>
  <si>
    <t>Примечание: в тариф включаются те услуги, которые оказываются в данном доме.</t>
  </si>
  <si>
    <r>
      <t xml:space="preserve">Цены на 2010 год для населения на холодное водоснабжение, канализацию, 
отопление и горячее водоснабжениепо муниципальному образованию 
</t>
    </r>
    <r>
      <rPr>
        <b/>
        <sz val="13"/>
        <rFont val="Times New Roman"/>
        <family val="1"/>
      </rPr>
      <t>"Свердловское городское поселение"</t>
    </r>
  </si>
  <si>
    <t>Цена на 200 8г. установленная Решением Совета депутатов №63 от 10.04.08,  руб</t>
  </si>
  <si>
    <t>Цена на 2009 год с учетом предельного индекса (1,46),        руб</t>
  </si>
  <si>
    <t>Снижение цен, %</t>
  </si>
  <si>
    <t>Цены, утв. Реш.СД №19 от 19.02.10,  руб.</t>
  </si>
  <si>
    <t>Цены, утв. Реш.СД №37 от 16.04.10,  руб.</t>
  </si>
  <si>
    <r>
      <t>Цены с учетом предельного индекса по пр. №174-н  (</t>
    </r>
    <r>
      <rPr>
        <b/>
        <sz val="12"/>
        <rFont val="Times New Roman"/>
        <family val="1"/>
      </rPr>
      <t>1,83</t>
    </r>
    <r>
      <rPr>
        <sz val="12"/>
        <rFont val="Times New Roman"/>
        <family val="0"/>
      </rPr>
      <t>),  руб.</t>
    </r>
  </si>
  <si>
    <t xml:space="preserve">Тарифы 2010 год </t>
  </si>
  <si>
    <t>МО «Свердловское городское поселение»</t>
  </si>
  <si>
    <t>Наименование организации коммунального комплекса</t>
  </si>
  <si>
    <t>Ед. изм</t>
  </si>
  <si>
    <t>Тариф на 2010 год</t>
  </si>
  <si>
    <t>Предложения ОКК на 2011 год</t>
  </si>
  <si>
    <t>Предложения ЛенРТК</t>
  </si>
  <si>
    <t>Предложение администрации</t>
  </si>
  <si>
    <t>ТЕПЛОВАЯ ЭНЕРГИЯ</t>
  </si>
  <si>
    <t>Без НДС</t>
  </si>
  <si>
    <t>с НДС</t>
  </si>
  <si>
    <t>2010 г.</t>
  </si>
  <si>
    <t>Тариф на 2011 год</t>
  </si>
  <si>
    <t>Индекс роста на 2011 год</t>
  </si>
  <si>
    <t>2011 МО</t>
  </si>
  <si>
    <t>2011 ВТС 1</t>
  </si>
  <si>
    <t>7.</t>
  </si>
  <si>
    <t>ОАО "Водотеплоснаб"</t>
  </si>
  <si>
    <t>руб./Гкал</t>
  </si>
  <si>
    <t>2011 ВТС 2</t>
  </si>
  <si>
    <t>Таблица 1.(стр.5)</t>
  </si>
  <si>
    <t>Установленный тариф для ОАО «Водотеплоснаб» на 2010 год</t>
  </si>
  <si>
    <t>Предложение вновь созданного ОКК на 2010 год</t>
  </si>
  <si>
    <t>Предложение</t>
  </si>
  <si>
    <t>администрации</t>
  </si>
  <si>
    <t>Установленный тариф для вновь созданного ОКК на 2010 год</t>
  </si>
  <si>
    <t>УСЛУГИ ВОДОСНАБЖЕНИЯ</t>
  </si>
  <si>
    <t>УСЛУГИ ВОДООТВЕДЕНИЯ</t>
  </si>
  <si>
    <t>Таблица 2</t>
  </si>
  <si>
    <t>Наименование</t>
  </si>
  <si>
    <t>Среднее изменение платы граждан за коммунальные услуги по муниципальному образованию, % (прогноз на 2011 год)</t>
  </si>
  <si>
    <t>Коммен
тарии</t>
  </si>
  <si>
    <t>муниципального образования</t>
  </si>
  <si>
    <t>Итого, %</t>
  </si>
  <si>
    <t>Водоснабжение, %</t>
  </si>
  <si>
    <t>Водоотведение, %</t>
  </si>
  <si>
    <t>Горячее водоснабжение, %</t>
  </si>
  <si>
    <t>Отопление, %</t>
  </si>
  <si>
    <t>Электроснабжение,
 %</t>
  </si>
  <si>
    <t>Газоснабжение,
 %</t>
  </si>
  <si>
    <t xml:space="preserve">МО </t>
  </si>
  <si>
    <t>ЛенРТК*</t>
  </si>
  <si>
    <t>ЛенРТК</t>
  </si>
  <si>
    <t>Свердловское городское 
поселение</t>
  </si>
  <si>
    <t xml:space="preserve">N п/п </t>
  </si>
  <si>
    <t xml:space="preserve">Вид услуги </t>
  </si>
  <si>
    <t>Норматив потребления услуг в месяц</t>
  </si>
  <si>
    <t>Коммунальные услуги в доме с полным благоустройством, в том числе:</t>
  </si>
  <si>
    <t>1.1.</t>
  </si>
  <si>
    <t>1.2.</t>
  </si>
  <si>
    <t>1.3.</t>
  </si>
  <si>
    <t>1.4.</t>
  </si>
  <si>
    <t>1.5.</t>
  </si>
  <si>
    <t>1.6.</t>
  </si>
  <si>
    <t>Сертоловское городское поселение</t>
  </si>
  <si>
    <t>Расчет 
индекса изменения размера платы за коммунальные услуги 
 для населения МО "Свердловское городское поселение" на 2011 год.</t>
  </si>
  <si>
    <t>Индекс изменения размера платы</t>
  </si>
  <si>
    <t>Водоснабжение, м.куб./мес.</t>
  </si>
  <si>
    <t>Водоотведение, м.куб./мес.</t>
  </si>
  <si>
    <t>Горячее водоснабжение, м.куб./мес.</t>
  </si>
  <si>
    <t>Отопление, м.кв.</t>
  </si>
  <si>
    <t>Электроснабжение,
 КВт/чел. в мес.</t>
  </si>
  <si>
    <t>Газоснабжение, 
м.куб./чел. в мес.</t>
  </si>
  <si>
    <t>Руб., с НДС</t>
  </si>
  <si>
    <r>
      <t>руб./м</t>
    </r>
    <r>
      <rPr>
        <vertAlign val="superscript"/>
        <sz val="12"/>
        <rFont val="Times New Roman"/>
        <family val="1"/>
      </rPr>
      <t>3</t>
    </r>
  </si>
  <si>
    <r>
      <t xml:space="preserve">Тариф на 2010 год, руб./ед.изм.
</t>
    </r>
    <r>
      <rPr>
        <b/>
        <sz val="12"/>
        <rFont val="Times New Roman"/>
        <family val="1"/>
      </rPr>
      <t>(с НДС)</t>
    </r>
  </si>
  <si>
    <r>
      <t xml:space="preserve">Прогнозный тариф на 2011 год, руб./ед. изм.
</t>
    </r>
    <r>
      <rPr>
        <b/>
        <sz val="12"/>
        <rFont val="Times New Roman"/>
        <family val="1"/>
      </rPr>
      <t>(с НДС</t>
    </r>
    <r>
      <rPr>
        <sz val="12"/>
        <rFont val="Times New Roman"/>
        <family val="1"/>
      </rPr>
      <t>)</t>
    </r>
  </si>
  <si>
    <r>
      <t xml:space="preserve">Плата на 1 человека </t>
    </r>
    <r>
      <rPr>
        <b/>
        <sz val="12"/>
        <rFont val="Times New Roman"/>
        <family val="1"/>
      </rPr>
      <t>2010</t>
    </r>
    <r>
      <rPr>
        <sz val="12"/>
        <rFont val="Times New Roman"/>
        <family val="1"/>
      </rPr>
      <t xml:space="preserve"> г., руб. </t>
    </r>
  </si>
  <si>
    <r>
      <t xml:space="preserve">Плата на 1 человека </t>
    </r>
    <r>
      <rPr>
        <b/>
        <sz val="12"/>
        <rFont val="Times New Roman"/>
        <family val="1"/>
      </rPr>
      <t>2011</t>
    </r>
    <r>
      <rPr>
        <sz val="12"/>
        <rFont val="Times New Roman"/>
        <family val="1"/>
      </rPr>
      <t xml:space="preserve"> г., руб.</t>
    </r>
  </si>
  <si>
    <t>Примечание
Цены, утв. Реш.СД №37 от 16.04.10,руб.</t>
  </si>
  <si>
    <t>Индекс изменения</t>
  </si>
  <si>
    <t xml:space="preserve">                 Предложение. 
2011 Администрации МО</t>
  </si>
  <si>
    <t xml:space="preserve">                 Предложение. 
2011 ВТС</t>
  </si>
  <si>
    <t xml:space="preserve">      Наименование муниципальных образований</t>
  </si>
  <si>
    <t>руб./кв.м</t>
  </si>
  <si>
    <t>руб./чел.</t>
  </si>
  <si>
    <t xml:space="preserve">             4*</t>
  </si>
  <si>
    <t xml:space="preserve">Всеволожский район                                                                                                  </t>
  </si>
  <si>
    <t>Всеволожское гордское поселение</t>
  </si>
  <si>
    <t>Дубровское гордское поселение</t>
  </si>
  <si>
    <t>Кузьмоловское городское поселение</t>
  </si>
  <si>
    <t>Морозовское городское поселение</t>
  </si>
  <si>
    <t>Рахьинское городское поселение</t>
  </si>
  <si>
    <t>Колтушское сельское поселение</t>
  </si>
  <si>
    <t>Новодевяткинское сельское поселение</t>
  </si>
  <si>
    <t>Свердловское городское поселение</t>
  </si>
  <si>
    <t>Токсовское городское поселение</t>
  </si>
  <si>
    <t>Агалатовское сельское поселение</t>
  </si>
  <si>
    <t>Бугровское сельское поселение</t>
  </si>
  <si>
    <t>Заневское сельское поселение</t>
  </si>
  <si>
    <t>Куйвозовское сельское поселение</t>
  </si>
  <si>
    <t>Лесколовское сельское поселение</t>
  </si>
  <si>
    <t>Муринское сельское поселение</t>
  </si>
  <si>
    <t>Разметелевское сельское поселение</t>
  </si>
  <si>
    <t>Романовское сельское поселение</t>
  </si>
  <si>
    <t>Щегловское сельское поселение</t>
  </si>
  <si>
    <t>Юкковское сельское поселение</t>
  </si>
  <si>
    <r>
      <t>В гр. 4 и5 указана стоимость жилищно-коммунальных услуг на одного члена семьи, состоящей из 3-х и более человек</t>
    </r>
    <r>
      <rPr>
        <sz val="12"/>
        <rFont val="Times New Roman"/>
        <family val="1"/>
      </rPr>
      <t>.</t>
    </r>
  </si>
  <si>
    <t>Стоимость ЖКУ 
руб./кв.м</t>
  </si>
  <si>
    <t>Стоимость ЖКУ по тарифам ПКК
руб./кв.м</t>
  </si>
  <si>
    <t>Всего обслуживаемый жилищный фонд</t>
  </si>
  <si>
    <t>тыс.м.кв.</t>
  </si>
  <si>
    <t>руб./Гкал,
 без НДС</t>
  </si>
  <si>
    <t>ТЕПЛОВАЯ ЭНЕРГИЯ, руб./Гкал, без НДС</t>
  </si>
  <si>
    <t>МО Свердловское</t>
  </si>
  <si>
    <t>Предложения,
 руб. без НДС</t>
  </si>
  <si>
    <t>Водоснабжение руб./м.куб.</t>
  </si>
  <si>
    <t>Водоотведение руб./м.куб.</t>
  </si>
  <si>
    <t>Газ</t>
  </si>
  <si>
    <t>Эл.энергия</t>
  </si>
  <si>
    <t>З/п</t>
  </si>
  <si>
    <t>Основные причины увеиченгия
 тарифов ЖКУ -увеличение в 2011г.</t>
  </si>
  <si>
    <t>Структура себестоимости</t>
  </si>
  <si>
    <t>Материалы</t>
  </si>
  <si>
    <t>Прочие расходы</t>
  </si>
  <si>
    <t>Справка  о тарифах на услуги ОАО "Водотеплоснаб" на 2011год.</t>
  </si>
  <si>
    <t>Теплоэнергия,                                                                                                                               руб/Гкал (без НДС)</t>
  </si>
  <si>
    <t>Озерная вода,                                                 руб/1 куб.м (без НДС)</t>
  </si>
  <si>
    <t>Вода х/п,                                                                    руб/1 куб.м (без НДС)</t>
  </si>
  <si>
    <t>Канализация,                                                           руб/1 куб.м (без НДС)</t>
  </si>
  <si>
    <t>% увеличения к 2010г  на услуги ВКХ</t>
  </si>
  <si>
    <t>1 полугод 2009г</t>
  </si>
  <si>
    <t>2 полугод 2009г</t>
  </si>
  <si>
    <t>Средний на 2009г</t>
  </si>
  <si>
    <t>2011г</t>
  </si>
  <si>
    <t>2009г</t>
  </si>
  <si>
    <t>Тариф</t>
  </si>
  <si>
    <r>
      <t xml:space="preserve">Тариф </t>
    </r>
    <r>
      <rPr>
        <sz val="12"/>
        <rFont val="Times New Roman"/>
        <family val="1"/>
      </rPr>
      <t>(без выпадающих доходов из-за роста цены на мазут)</t>
    </r>
  </si>
  <si>
    <t>I Материалы</t>
  </si>
  <si>
    <t>II Заработная плата</t>
  </si>
  <si>
    <t>III ЕСН</t>
  </si>
  <si>
    <t>Итого прямых затрат</t>
  </si>
  <si>
    <t>IV Накладные расходы</t>
  </si>
  <si>
    <t>IV Общехозяйственные расходы (от ФОТ)</t>
  </si>
  <si>
    <t>Итого заводская себестоимость</t>
  </si>
  <si>
    <t>V Плановые накопления</t>
  </si>
  <si>
    <t>Итого</t>
  </si>
  <si>
    <t>VI НДС</t>
  </si>
  <si>
    <t>Всего</t>
  </si>
  <si>
    <t>К А Л Ь К У Л Я Ц И Я №2</t>
  </si>
  <si>
    <t>Затраты</t>
  </si>
  <si>
    <t>Сумма</t>
  </si>
  <si>
    <t>%</t>
  </si>
  <si>
    <t>К А Л Ь К У Л Я Ц И Я  2010г.</t>
  </si>
  <si>
    <t>К А Л Ь К У Л Я Ц И Я 2011г.</t>
  </si>
  <si>
    <t>+15%</t>
  </si>
  <si>
    <t>+8,6%</t>
  </si>
  <si>
    <t>III Страх. взносы во внебюдж.фонды</t>
  </si>
  <si>
    <t>Индекс изменения цен</t>
  </si>
  <si>
    <t>Вместо ЕСН - страховые взносы 2100-26,9%, 2011 - 34%</t>
  </si>
  <si>
    <t>получено 23/08/10</t>
  </si>
  <si>
    <t>Индекс повышения на 2011г.</t>
  </si>
  <si>
    <t>тариф</t>
  </si>
  <si>
    <t>норматив</t>
  </si>
  <si>
    <t>1.1. Водоснабж.</t>
  </si>
  <si>
    <t>1.2.Водоотвед.</t>
  </si>
  <si>
    <t>№ п/п</t>
  </si>
  <si>
    <t>Наименование услуги</t>
  </si>
  <si>
    <t>Единица измерения</t>
  </si>
  <si>
    <t>За 1 кв.м.общей площади в отдельной квартире</t>
  </si>
  <si>
    <t>За 1 кв.м.жилой площади в коммунальной квартире и общежитии</t>
  </si>
  <si>
    <t>Уборка лестничных клеток</t>
  </si>
  <si>
    <t>Содержание придомовой территории</t>
  </si>
  <si>
    <t>Услуги по управлению многоквартирным домом</t>
  </si>
  <si>
    <t>Текущий ремонт жилья</t>
  </si>
  <si>
    <t>2.1.</t>
  </si>
  <si>
    <t>2.2.</t>
  </si>
  <si>
    <t>2.3.</t>
  </si>
  <si>
    <t>За 1 кв. м. общей площади в отдельной квартире</t>
  </si>
  <si>
    <t>2.4.</t>
  </si>
  <si>
    <t>2.5.</t>
  </si>
  <si>
    <t>3.1.</t>
  </si>
  <si>
    <t>3.2.</t>
  </si>
  <si>
    <t>3.3.</t>
  </si>
  <si>
    <t>3.4.</t>
  </si>
  <si>
    <t>3.5.</t>
  </si>
  <si>
    <t>Вывоз жидких бытовых отходов</t>
  </si>
  <si>
    <t>с человека</t>
  </si>
  <si>
    <t>За пользование и техническое обслуживание лифтов</t>
  </si>
  <si>
    <t>зa 1 кв.м. общей площади в отдельной квартире</t>
  </si>
  <si>
    <t>Вывоз твердых бытовых отходов в многоквартирных домах</t>
  </si>
  <si>
    <t>Обслуживание газового оборудования</t>
  </si>
  <si>
    <t>За 1 кв.м. общей площади в отдельной квартире</t>
  </si>
  <si>
    <t>Электроснабжение общего имущества</t>
  </si>
  <si>
    <r>
      <t xml:space="preserve">за </t>
    </r>
    <r>
      <rPr>
        <b/>
        <sz val="12"/>
        <rFont val="Times New Roman"/>
        <family val="1"/>
      </rPr>
      <t>1 кв.м.жилой площади в коммунальной квартире и общежитии</t>
    </r>
  </si>
  <si>
    <r>
      <t xml:space="preserve">За 1 кв. </t>
    </r>
    <r>
      <rPr>
        <b/>
        <sz val="12"/>
        <rFont val="Times New Roman"/>
        <family val="1"/>
      </rPr>
      <t xml:space="preserve">м. </t>
    </r>
    <r>
      <rPr>
        <sz val="12"/>
        <rFont val="Times New Roman"/>
        <family val="1"/>
      </rPr>
      <t>общей площади в отдельной квартире</t>
    </r>
  </si>
  <si>
    <r>
      <t>за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 кв.м.жилой площади в коммунальной квартире и общежитии</t>
    </r>
  </si>
  <si>
    <t>Размер платы для населения на 2010г., руб. с учетом предельного индекса (12%)</t>
  </si>
  <si>
    <t>Экономически обоснованн ый тариф на 2010г.</t>
  </si>
  <si>
    <t>Утвержденный размер платы для населения за 2009г., руб.</t>
  </si>
  <si>
    <t xml:space="preserve">Содержание и ремонт жилого помещения - в капитальных домах со всеми удобствами (без лифта, мусоропровода и газового оборудования)
</t>
  </si>
  <si>
    <t>В капитальных домах без одного из видов удобств (ЦО, ГВС, канализация)</t>
  </si>
  <si>
    <t>за 1 кв.м.жилой площади в коммунальной квартире и общежитии</t>
  </si>
  <si>
    <t>Размер платы за содержание жилого помещения и жилищные услуги для собственников  жилья на территории муниципального образования "Свердловское городское поселение" на 2010г.</t>
  </si>
  <si>
    <t xml:space="preserve">Прогноз размера платы для населения на 2011г., руб. </t>
  </si>
  <si>
    <t>Содержание жилья без удобств (с печами) в том числе в ветхих домах с износом более 60% для дерев. и 70% для каменных):</t>
  </si>
  <si>
    <t xml:space="preserve">В том числе:- содержание общего имущества жилого дома и техническое обслуживание общих коммуникаций (без газового оборудования)
</t>
  </si>
  <si>
    <t>В том числе:- содержание общего имущества жилого дома и техническое обслуживание общих коммуникаций (без газового оборудования)</t>
  </si>
  <si>
    <t xml:space="preserve">В том числе:- содержание общего В том числе:- содержание общего имущества жилого дома и техническое обслуживание общих коммуникаций (без газового оборудования)
</t>
  </si>
  <si>
    <r>
      <t xml:space="preserve">ПРИЛОЖЕНИЕ №1
К РЕШЕНИЮ СОВЕТА ДЕПУТАТОВ МУНИЦИПАЛЬНОГО 
ОБРАЗОВАНИЯ СВЕРДЛОВСКОЕ ГОРОДСКОЕ ПОСЕЛЕНИЕ ВСЕВОЛОЖСКОГО МУНИЦИПАЛЬНОГО РАЙОНА ЛЕНИНГРАДСКОЙ ОБЛАСТИ ОТ " </t>
    </r>
    <r>
      <rPr>
        <b/>
        <u val="single"/>
        <sz val="12"/>
        <rFont val="Times New Roman"/>
        <family val="1"/>
      </rPr>
      <t xml:space="preserve">                     </t>
    </r>
    <r>
      <rPr>
        <b/>
        <sz val="12"/>
        <rFont val="Times New Roman"/>
        <family val="1"/>
      </rPr>
      <t xml:space="preserve"> " 2010г.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</si>
</sst>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%"/>
    <numFmt numFmtId="167" formatCode="0.0000%"/>
    <numFmt numFmtId="168" formatCode="0.00000"/>
    <numFmt numFmtId="169" formatCode="0.0000"/>
    <numFmt numFmtId="170" formatCode="0.0"/>
    <numFmt numFmtId="171" formatCode="#,##0.0"/>
    <numFmt numFmtId="172" formatCode="0.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0000"/>
    <numFmt numFmtId="195" formatCode="#,##0.000"/>
    <numFmt numFmtId="196" formatCode="_-* #,##0.00\ &quot;р.&quot;_-;\-* #,##0.00\ &quot;р.&quot;_-;_-* &quot;-&quot;??\ &quot;р.&quot;_-;_-@_-"/>
  </numFmts>
  <fonts count="39">
    <font>
      <sz val="10"/>
      <name val="Arial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sz val="12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9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5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indent="4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 indent="5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2" fontId="0" fillId="0" borderId="1" xfId="0" applyNumberFormat="1" applyFont="1" applyFill="1" applyBorder="1" applyAlignment="1" applyProtection="1">
      <alignment horizontal="center" vertical="top"/>
      <protection/>
    </xf>
    <xf numFmtId="1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indent="6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2" fontId="0" fillId="2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170" fontId="3" fillId="0" borderId="1" xfId="0" applyNumberFormat="1" applyFont="1" applyFill="1" applyBorder="1" applyAlignment="1" applyProtection="1">
      <alignment horizontal="left" vertical="top" indent="5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3" fillId="0" borderId="1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11" fillId="0" borderId="1" xfId="21" applyFont="1" applyBorder="1" applyAlignment="1">
      <alignment horizontal="center" vertical="center"/>
      <protection/>
    </xf>
    <xf numFmtId="9" fontId="11" fillId="0" borderId="1" xfId="23" applyFont="1" applyBorder="1" applyAlignment="1">
      <alignment horizontal="center" vertical="center"/>
    </xf>
    <xf numFmtId="2" fontId="12" fillId="0" borderId="1" xfId="21" applyNumberFormat="1" applyFont="1" applyBorder="1" applyAlignment="1">
      <alignment horizontal="center" vertical="center" wrapText="1"/>
      <protection/>
    </xf>
    <xf numFmtId="2" fontId="11" fillId="0" borderId="1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vertical="top" wrapText="1"/>
      <protection/>
    </xf>
    <xf numFmtId="0" fontId="14" fillId="0" borderId="1" xfId="21" applyFont="1" applyBorder="1" applyAlignment="1">
      <alignment wrapText="1"/>
      <protection/>
    </xf>
    <xf numFmtId="2" fontId="3" fillId="0" borderId="1" xfId="21" applyNumberFormat="1" applyFont="1" applyBorder="1" applyAlignment="1">
      <alignment horizontal="center" vertical="top" wrapText="1"/>
      <protection/>
    </xf>
    <xf numFmtId="9" fontId="8" fillId="0" borderId="1" xfId="23" applyFont="1" applyBorder="1" applyAlignment="1">
      <alignment horizontal="center"/>
    </xf>
    <xf numFmtId="0" fontId="11" fillId="0" borderId="0" xfId="21" applyFont="1">
      <alignment/>
      <protection/>
    </xf>
    <xf numFmtId="2" fontId="11" fillId="0" borderId="0" xfId="21" applyNumberFormat="1" applyFont="1">
      <alignment/>
      <protection/>
    </xf>
    <xf numFmtId="2" fontId="11" fillId="0" borderId="0" xfId="21" applyNumberFormat="1" applyFont="1" applyBorder="1">
      <alignment/>
      <protection/>
    </xf>
    <xf numFmtId="0" fontId="3" fillId="0" borderId="3" xfId="21" applyFont="1" applyBorder="1" applyAlignment="1">
      <alignment horizontal="center" vertical="top" wrapText="1"/>
      <protection/>
    </xf>
    <xf numFmtId="0" fontId="3" fillId="0" borderId="2" xfId="21" applyFont="1" applyBorder="1" applyAlignment="1">
      <alignment horizontal="center" vertical="top" wrapText="1"/>
      <protection/>
    </xf>
    <xf numFmtId="0" fontId="3" fillId="0" borderId="4" xfId="21" applyFont="1" applyBorder="1" applyAlignment="1">
      <alignment horizontal="center" vertical="center" wrapText="1"/>
      <protection/>
    </xf>
    <xf numFmtId="0" fontId="3" fillId="0" borderId="4" xfId="21" applyFont="1" applyBorder="1" applyAlignment="1">
      <alignment horizontal="center" vertical="top" wrapText="1"/>
      <protection/>
    </xf>
    <xf numFmtId="2" fontId="3" fillId="0" borderId="1" xfId="21" applyNumberFormat="1" applyFont="1" applyBorder="1" applyAlignment="1">
      <alignment horizontal="center" vertical="center" wrapText="1"/>
      <protection/>
    </xf>
    <xf numFmtId="9" fontId="8" fillId="0" borderId="1" xfId="23" applyFont="1" applyBorder="1" applyAlignment="1">
      <alignment horizontal="center" vertical="center"/>
    </xf>
    <xf numFmtId="2" fontId="11" fillId="0" borderId="1" xfId="21" applyNumberFormat="1" applyFont="1" applyBorder="1">
      <alignment/>
      <protection/>
    </xf>
    <xf numFmtId="0" fontId="13" fillId="0" borderId="1" xfId="21" applyFont="1" applyBorder="1" applyAlignment="1">
      <alignment wrapText="1"/>
      <protection/>
    </xf>
    <xf numFmtId="0" fontId="3" fillId="0" borderId="3" xfId="21" applyFont="1" applyBorder="1" applyAlignment="1">
      <alignment horizontal="center" wrapText="1"/>
      <protection/>
    </xf>
    <xf numFmtId="0" fontId="14" fillId="0" borderId="3" xfId="21" applyFont="1" applyBorder="1" applyAlignment="1">
      <alignment wrapText="1"/>
      <protection/>
    </xf>
    <xf numFmtId="9" fontId="8" fillId="0" borderId="1" xfId="23" applyNumberFormat="1" applyFont="1" applyBorder="1" applyAlignment="1">
      <alignment horizontal="center" vertical="center"/>
    </xf>
    <xf numFmtId="9" fontId="3" fillId="0" borderId="1" xfId="21" applyNumberFormat="1" applyFont="1" applyBorder="1" applyAlignment="1">
      <alignment horizont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wrapText="1"/>
      <protection/>
    </xf>
    <xf numFmtId="0" fontId="9" fillId="0" borderId="4" xfId="21" applyFont="1" applyBorder="1" applyAlignment="1">
      <alignment wrapText="1"/>
      <protection/>
    </xf>
    <xf numFmtId="0" fontId="5" fillId="0" borderId="4" xfId="21" applyFon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1" xfId="21" applyFont="1" applyBorder="1" applyAlignment="1">
      <alignment wrapText="1"/>
      <protection/>
    </xf>
    <xf numFmtId="10" fontId="8" fillId="0" borderId="1" xfId="23" applyNumberFormat="1" applyFont="1" applyBorder="1" applyAlignment="1">
      <alignment horizontal="center"/>
    </xf>
    <xf numFmtId="0" fontId="3" fillId="0" borderId="1" xfId="21" applyFont="1" applyFill="1" applyBorder="1" applyAlignment="1">
      <alignment horizontal="left" vertical="top" wrapText="1"/>
      <protection/>
    </xf>
    <xf numFmtId="4" fontId="3" fillId="0" borderId="1" xfId="21" applyNumberFormat="1" applyFont="1" applyFill="1" applyBorder="1" applyAlignment="1">
      <alignment horizontal="center" vertical="center" wrapText="1"/>
      <protection/>
    </xf>
    <xf numFmtId="9" fontId="3" fillId="0" borderId="1" xfId="23" applyFont="1" applyBorder="1" applyAlignment="1">
      <alignment horizontal="center" vertical="center"/>
    </xf>
    <xf numFmtId="4" fontId="3" fillId="2" borderId="1" xfId="21" applyNumberFormat="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wrapText="1"/>
      <protection/>
    </xf>
    <xf numFmtId="2" fontId="3" fillId="0" borderId="1" xfId="21" applyNumberFormat="1" applyFont="1" applyFill="1" applyBorder="1" applyAlignment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8" fillId="0" borderId="1" xfId="0" applyNumberFormat="1" applyFont="1" applyFill="1" applyBorder="1" applyAlignment="1" applyProtection="1">
      <alignment horizontal="center" vertical="top" wrapText="1"/>
      <protection/>
    </xf>
    <xf numFmtId="0" fontId="19" fillId="0" borderId="1" xfId="0" applyNumberFormat="1" applyFont="1" applyFill="1" applyBorder="1" applyAlignment="1" applyProtection="1">
      <alignment horizontal="center" vertical="top" wrapText="1"/>
      <protection/>
    </xf>
    <xf numFmtId="0" fontId="3" fillId="2" borderId="4" xfId="0" applyNumberFormat="1" applyFont="1" applyFill="1" applyBorder="1" applyAlignment="1" applyProtection="1">
      <alignment vertical="top" wrapText="1"/>
      <protection/>
    </xf>
    <xf numFmtId="0" fontId="3" fillId="2" borderId="6" xfId="0" applyNumberFormat="1" applyFont="1" applyFill="1" applyBorder="1" applyAlignment="1" applyProtection="1">
      <alignment vertical="top" wrapText="1"/>
      <protection/>
    </xf>
    <xf numFmtId="2" fontId="3" fillId="2" borderId="6" xfId="0" applyNumberFormat="1" applyFont="1" applyFill="1" applyBorder="1" applyAlignment="1" applyProtection="1">
      <alignment vertical="top" wrapText="1"/>
      <protection/>
    </xf>
    <xf numFmtId="0" fontId="3" fillId="3" borderId="6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8" fillId="0" borderId="1" xfId="21" applyFont="1" applyFill="1" applyBorder="1" applyAlignment="1">
      <alignment horizontal="center" vertical="center" wrapText="1"/>
      <protection/>
    </xf>
    <xf numFmtId="2" fontId="9" fillId="0" borderId="1" xfId="21" applyNumberFormat="1" applyFont="1" applyFill="1" applyBorder="1" applyAlignment="1">
      <alignment horizontal="center" vertical="center"/>
      <protection/>
    </xf>
    <xf numFmtId="0" fontId="20" fillId="0" borderId="1" xfId="21" applyFont="1" applyFill="1" applyBorder="1" applyAlignment="1">
      <alignment horizontal="center" vertical="center" wrapText="1"/>
      <protection/>
    </xf>
    <xf numFmtId="2" fontId="9" fillId="0" borderId="1" xfId="21" applyNumberFormat="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3" fillId="0" borderId="1" xfId="21" applyFont="1" applyBorder="1" applyAlignment="1">
      <alignment horizontal="right"/>
      <protection/>
    </xf>
    <xf numFmtId="2" fontId="9" fillId="0" borderId="1" xfId="21" applyNumberFormat="1" applyFont="1" applyBorder="1" applyAlignment="1">
      <alignment horizontal="right"/>
      <protection/>
    </xf>
    <xf numFmtId="9" fontId="9" fillId="0" borderId="0" xfId="21" applyNumberFormat="1" applyFont="1">
      <alignment/>
      <protection/>
    </xf>
    <xf numFmtId="9" fontId="9" fillId="0" borderId="1" xfId="21" applyNumberFormat="1" applyFont="1" applyBorder="1">
      <alignment/>
      <protection/>
    </xf>
    <xf numFmtId="9" fontId="9" fillId="0" borderId="1" xfId="21" applyNumberFormat="1" applyFont="1" applyBorder="1" applyAlignment="1">
      <alignment horizontal="center"/>
      <protection/>
    </xf>
    <xf numFmtId="0" fontId="18" fillId="0" borderId="7" xfId="21" applyFont="1" applyFill="1" applyBorder="1" applyAlignment="1">
      <alignment horizontal="center" vertical="center" wrapText="1"/>
      <protection/>
    </xf>
    <xf numFmtId="0" fontId="9" fillId="0" borderId="7" xfId="21" applyFont="1" applyFill="1" applyBorder="1" applyAlignment="1">
      <alignment horizontal="center"/>
      <protection/>
    </xf>
    <xf numFmtId="2" fontId="9" fillId="0" borderId="7" xfId="21" applyNumberFormat="1" applyFont="1" applyFill="1" applyBorder="1" applyAlignment="1">
      <alignment horizontal="center"/>
      <protection/>
    </xf>
    <xf numFmtId="0" fontId="9" fillId="0" borderId="5" xfId="21" applyFont="1" applyBorder="1">
      <alignment/>
      <protection/>
    </xf>
    <xf numFmtId="9" fontId="9" fillId="0" borderId="5" xfId="21" applyNumberFormat="1" applyFont="1" applyBorder="1" applyAlignment="1">
      <alignment horizontal="center"/>
      <protection/>
    </xf>
    <xf numFmtId="0" fontId="9" fillId="2" borderId="1" xfId="21" applyFont="1" applyFill="1" applyBorder="1" applyAlignment="1">
      <alignment horizontal="right"/>
      <protection/>
    </xf>
    <xf numFmtId="0" fontId="9" fillId="2" borderId="3" xfId="21" applyFont="1" applyFill="1" applyBorder="1" applyAlignment="1">
      <alignment horizontal="right"/>
      <protection/>
    </xf>
    <xf numFmtId="9" fontId="9" fillId="2" borderId="1" xfId="21" applyNumberFormat="1" applyFont="1" applyFill="1" applyBorder="1" applyAlignment="1">
      <alignment horizontal="center"/>
      <protection/>
    </xf>
    <xf numFmtId="0" fontId="17" fillId="0" borderId="8" xfId="20" applyFont="1" applyBorder="1">
      <alignment/>
      <protection/>
    </xf>
    <xf numFmtId="0" fontId="4" fillId="0" borderId="0" xfId="20" applyFont="1" applyBorder="1">
      <alignment/>
      <protection/>
    </xf>
    <xf numFmtId="0" fontId="0" fillId="0" borderId="0" xfId="20" applyBorder="1">
      <alignment/>
      <protection/>
    </xf>
    <xf numFmtId="0" fontId="17" fillId="0" borderId="0" xfId="20" applyFont="1" applyBorder="1">
      <alignment/>
      <protection/>
    </xf>
    <xf numFmtId="0" fontId="17" fillId="0" borderId="9" xfId="20" applyFont="1" applyBorder="1">
      <alignment/>
      <protection/>
    </xf>
    <xf numFmtId="0" fontId="17" fillId="0" borderId="1" xfId="20" applyFont="1" applyFill="1" applyBorder="1" applyAlignment="1">
      <alignment horizontal="center" wrapText="1"/>
      <protection/>
    </xf>
    <xf numFmtId="0" fontId="24" fillId="0" borderId="1" xfId="20" applyFont="1" applyFill="1" applyBorder="1" applyAlignment="1">
      <alignment horizontal="center" wrapText="1"/>
      <protection/>
    </xf>
    <xf numFmtId="0" fontId="24" fillId="0" borderId="1" xfId="20" applyFont="1" applyFill="1" applyBorder="1" applyAlignment="1">
      <alignment wrapText="1"/>
      <protection/>
    </xf>
    <xf numFmtId="0" fontId="24" fillId="0" borderId="1" xfId="20" applyFont="1" applyFill="1" applyBorder="1" applyAlignment="1">
      <alignment horizontal="center"/>
      <protection/>
    </xf>
    <xf numFmtId="2" fontId="25" fillId="0" borderId="1" xfId="20" applyNumberFormat="1" applyFont="1" applyFill="1" applyBorder="1" applyAlignment="1">
      <alignment horizontal="center"/>
      <protection/>
    </xf>
    <xf numFmtId="0" fontId="25" fillId="0" borderId="1" xfId="20" applyFont="1" applyFill="1" applyBorder="1" applyAlignment="1">
      <alignment horizontal="center"/>
      <protection/>
    </xf>
    <xf numFmtId="0" fontId="24" fillId="0" borderId="8" xfId="20" applyFont="1" applyFill="1" applyBorder="1" applyAlignment="1">
      <alignment horizontal="center"/>
      <protection/>
    </xf>
    <xf numFmtId="0" fontId="24" fillId="0" borderId="9" xfId="20" applyFont="1" applyFill="1" applyBorder="1">
      <alignment/>
      <protection/>
    </xf>
    <xf numFmtId="0" fontId="24" fillId="0" borderId="0" xfId="20" applyFont="1" applyBorder="1">
      <alignment/>
      <protection/>
    </xf>
    <xf numFmtId="0" fontId="4" fillId="0" borderId="8" xfId="20" applyFont="1" applyBorder="1">
      <alignment/>
      <protection/>
    </xf>
    <xf numFmtId="0" fontId="4" fillId="0" borderId="0" xfId="18" applyFont="1">
      <alignment/>
      <protection/>
    </xf>
    <xf numFmtId="4" fontId="4" fillId="0" borderId="0" xfId="18" applyNumberFormat="1" applyFont="1">
      <alignment/>
      <protection/>
    </xf>
    <xf numFmtId="0" fontId="27" fillId="0" borderId="0" xfId="18" applyFont="1">
      <alignment/>
      <protection/>
    </xf>
    <xf numFmtId="4" fontId="27" fillId="0" borderId="0" xfId="18" applyNumberFormat="1" applyFont="1">
      <alignment/>
      <protection/>
    </xf>
    <xf numFmtId="9" fontId="4" fillId="0" borderId="0" xfId="23" applyFont="1" applyAlignment="1">
      <alignment/>
    </xf>
    <xf numFmtId="0" fontId="27" fillId="0" borderId="0" xfId="18" applyFont="1" applyAlignment="1">
      <alignment/>
      <protection/>
    </xf>
    <xf numFmtId="0" fontId="4" fillId="0" borderId="1" xfId="18" applyFont="1" applyBorder="1">
      <alignment/>
      <protection/>
    </xf>
    <xf numFmtId="9" fontId="4" fillId="0" borderId="1" xfId="23" applyFont="1" applyBorder="1" applyAlignment="1">
      <alignment/>
    </xf>
    <xf numFmtId="0" fontId="4" fillId="0" borderId="1" xfId="18" applyFont="1" applyBorder="1" applyAlignment="1">
      <alignment horizontal="center" wrapText="1"/>
      <protection/>
    </xf>
    <xf numFmtId="165" fontId="4" fillId="0" borderId="1" xfId="18" applyNumberFormat="1" applyFont="1" applyBorder="1">
      <alignment/>
      <protection/>
    </xf>
    <xf numFmtId="0" fontId="29" fillId="0" borderId="1" xfId="18" applyFont="1" applyBorder="1" applyAlignment="1">
      <alignment horizontal="right"/>
      <protection/>
    </xf>
    <xf numFmtId="165" fontId="27" fillId="0" borderId="0" xfId="23" applyNumberFormat="1" applyFont="1" applyAlignment="1">
      <alignment/>
    </xf>
    <xf numFmtId="165" fontId="27" fillId="0" borderId="1" xfId="18" applyNumberFormat="1" applyFont="1" applyBorder="1">
      <alignment/>
      <protection/>
    </xf>
    <xf numFmtId="9" fontId="27" fillId="0" borderId="1" xfId="18" applyNumberFormat="1" applyFont="1" applyBorder="1">
      <alignment/>
      <protection/>
    </xf>
    <xf numFmtId="9" fontId="4" fillId="0" borderId="1" xfId="18" applyNumberFormat="1" applyFont="1" applyBorder="1">
      <alignment/>
      <protection/>
    </xf>
    <xf numFmtId="3" fontId="4" fillId="0" borderId="1" xfId="18" applyNumberFormat="1" applyFont="1" applyBorder="1">
      <alignment/>
      <protection/>
    </xf>
    <xf numFmtId="3" fontId="28" fillId="0" borderId="1" xfId="19" applyNumberFormat="1" applyFont="1" applyBorder="1" applyAlignment="1">
      <alignment horizontal="right"/>
      <protection/>
    </xf>
    <xf numFmtId="0" fontId="27" fillId="0" borderId="1" xfId="18" applyFont="1" applyBorder="1" applyAlignment="1">
      <alignment horizontal="center"/>
      <protection/>
    </xf>
    <xf numFmtId="4" fontId="27" fillId="0" borderId="1" xfId="18" applyNumberFormat="1" applyFont="1" applyBorder="1" applyAlignment="1">
      <alignment horizontal="center"/>
      <protection/>
    </xf>
    <xf numFmtId="3" fontId="27" fillId="0" borderId="1" xfId="18" applyNumberFormat="1" applyFont="1" applyBorder="1">
      <alignment/>
      <protection/>
    </xf>
    <xf numFmtId="49" fontId="27" fillId="0" borderId="1" xfId="18" applyNumberFormat="1" applyFont="1" applyBorder="1">
      <alignment/>
      <protection/>
    </xf>
    <xf numFmtId="10" fontId="27" fillId="0" borderId="1" xfId="18" applyNumberFormat="1" applyFont="1" applyBorder="1">
      <alignment/>
      <protection/>
    </xf>
    <xf numFmtId="0" fontId="4" fillId="0" borderId="0" xfId="18" applyFont="1" applyFill="1">
      <alignment/>
      <protection/>
    </xf>
    <xf numFmtId="0" fontId="4" fillId="0" borderId="1" xfId="18" applyFont="1" applyFill="1" applyBorder="1" applyAlignment="1">
      <alignment horizontal="center" wrapText="1"/>
      <protection/>
    </xf>
    <xf numFmtId="3" fontId="28" fillId="0" borderId="1" xfId="19" applyNumberFormat="1" applyFont="1" applyFill="1" applyBorder="1" applyAlignment="1">
      <alignment horizontal="right"/>
      <protection/>
    </xf>
    <xf numFmtId="0" fontId="4" fillId="0" borderId="1" xfId="18" applyFont="1" applyFill="1" applyBorder="1">
      <alignment/>
      <protection/>
    </xf>
    <xf numFmtId="0" fontId="30" fillId="0" borderId="1" xfId="18" applyFont="1" applyBorder="1" applyAlignment="1">
      <alignment horizontal="right"/>
      <protection/>
    </xf>
    <xf numFmtId="0" fontId="27" fillId="0" borderId="1" xfId="18" applyFont="1" applyBorder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Fill="1" applyBorder="1">
      <alignment/>
      <protection/>
    </xf>
    <xf numFmtId="170" fontId="25" fillId="0" borderId="1" xfId="20" applyNumberFormat="1" applyFont="1" applyFill="1" applyBorder="1" applyAlignment="1">
      <alignment horizontal="center"/>
      <protection/>
    </xf>
    <xf numFmtId="0" fontId="0" fillId="0" borderId="0" xfId="20" applyFill="1" applyBorder="1">
      <alignment/>
      <protection/>
    </xf>
    <xf numFmtId="0" fontId="4" fillId="0" borderId="0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0" fillId="0" borderId="1" xfId="20" applyFill="1" applyBorder="1">
      <alignment/>
      <protection/>
    </xf>
    <xf numFmtId="0" fontId="24" fillId="0" borderId="1" xfId="20" applyFont="1" applyFill="1" applyBorder="1">
      <alignment/>
      <protection/>
    </xf>
    <xf numFmtId="0" fontId="31" fillId="0" borderId="1" xfId="20" applyFont="1" applyFill="1" applyBorder="1">
      <alignment/>
      <protection/>
    </xf>
    <xf numFmtId="9" fontId="32" fillId="0" borderId="1" xfId="23" applyNumberFormat="1" applyFont="1" applyFill="1" applyBorder="1" applyAlignment="1">
      <alignment horizontal="center"/>
    </xf>
    <xf numFmtId="0" fontId="17" fillId="0" borderId="5" xfId="20" applyFont="1" applyFill="1" applyBorder="1" applyAlignment="1">
      <alignment horizontal="center" wrapText="1"/>
      <protection/>
    </xf>
    <xf numFmtId="2" fontId="24" fillId="0" borderId="5" xfId="20" applyNumberFormat="1" applyFont="1" applyFill="1" applyBorder="1" applyAlignment="1">
      <alignment horizontal="center"/>
      <protection/>
    </xf>
    <xf numFmtId="9" fontId="9" fillId="0" borderId="0" xfId="23" applyFont="1" applyAlignment="1">
      <alignment/>
    </xf>
    <xf numFmtId="0" fontId="9" fillId="0" borderId="0" xfId="21" applyFont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5" fillId="4" borderId="11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34" fillId="4" borderId="1" xfId="0" applyNumberFormat="1" applyFont="1" applyFill="1" applyBorder="1" applyAlignment="1" applyProtection="1">
      <alignment vertical="top" wrapText="1"/>
      <protection/>
    </xf>
    <xf numFmtId="0" fontId="3" fillId="4" borderId="1" xfId="0" applyNumberFormat="1" applyFont="1" applyFill="1" applyBorder="1" applyAlignment="1" applyProtection="1">
      <alignment vertical="top" wrapText="1"/>
      <protection/>
    </xf>
    <xf numFmtId="0" fontId="5" fillId="4" borderId="1" xfId="0" applyNumberFormat="1" applyFont="1" applyFill="1" applyBorder="1" applyAlignment="1" applyProtection="1">
      <alignment horizontal="left" vertical="top" wrapText="1"/>
      <protection/>
    </xf>
    <xf numFmtId="195" fontId="37" fillId="4" borderId="1" xfId="0" applyNumberFormat="1" applyFont="1" applyFill="1" applyBorder="1" applyAlignment="1" applyProtection="1">
      <alignment horizontal="center" vertical="center" wrapText="1"/>
      <protection/>
    </xf>
    <xf numFmtId="19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 applyProtection="1">
      <alignment vertical="top" wrapText="1"/>
      <protection/>
    </xf>
    <xf numFmtId="195" fontId="13" fillId="4" borderId="1" xfId="0" applyNumberFormat="1" applyFont="1" applyFill="1" applyBorder="1" applyAlignment="1" applyProtection="1">
      <alignment horizontal="center" vertical="center" wrapText="1"/>
      <protection/>
    </xf>
    <xf numFmtId="19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vertical="top" wrapText="1"/>
      <protection/>
    </xf>
    <xf numFmtId="195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vertical="top" wrapText="1"/>
      <protection/>
    </xf>
    <xf numFmtId="195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13" fillId="4" borderId="1" xfId="0" applyNumberFormat="1" applyFont="1" applyFill="1" applyBorder="1" applyAlignment="1" applyProtection="1">
      <alignment horizontal="center" vertical="center" wrapText="1"/>
      <protection/>
    </xf>
    <xf numFmtId="195" fontId="1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34" fillId="4" borderId="11" xfId="0" applyNumberFormat="1" applyFont="1" applyFill="1" applyBorder="1" applyAlignment="1" applyProtection="1">
      <alignment vertical="top" wrapText="1"/>
      <protection/>
    </xf>
    <xf numFmtId="0" fontId="37" fillId="4" borderId="1" xfId="0" applyNumberFormat="1" applyFont="1" applyFill="1" applyBorder="1" applyAlignment="1" applyProtection="1">
      <alignment horizontal="center" vertical="center" wrapText="1"/>
      <protection/>
    </xf>
    <xf numFmtId="0" fontId="13" fillId="4" borderId="1" xfId="0" applyNumberFormat="1" applyFont="1" applyFill="1" applyBorder="1" applyAlignment="1" applyProtection="1">
      <alignment vertical="top" wrapText="1"/>
      <protection/>
    </xf>
    <xf numFmtId="0" fontId="5" fillId="4" borderId="1" xfId="0" applyNumberFormat="1" applyFont="1" applyFill="1" applyBorder="1" applyAlignment="1" applyProtection="1">
      <alignment horizontal="left" vertical="top" wrapText="1" indent="2"/>
      <protection/>
    </xf>
    <xf numFmtId="9" fontId="5" fillId="4" borderId="1" xfId="23" applyFont="1" applyFill="1" applyBorder="1" applyAlignment="1" applyProtection="1">
      <alignment horizontal="center" vertical="center" wrapText="1"/>
      <protection/>
    </xf>
    <xf numFmtId="171" fontId="5" fillId="4" borderId="1" xfId="0" applyNumberFormat="1" applyFont="1" applyFill="1" applyBorder="1" applyAlignment="1" applyProtection="1">
      <alignment horizontal="center" vertical="center" wrapText="1"/>
      <protection/>
    </xf>
    <xf numFmtId="171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left" vertical="top" indent="1"/>
      <protection/>
    </xf>
    <xf numFmtId="0" fontId="4" fillId="0" borderId="2" xfId="0" applyNumberFormat="1" applyFont="1" applyFill="1" applyBorder="1" applyAlignment="1" applyProtection="1">
      <alignment horizontal="left" vertical="top" indent="1"/>
      <protection/>
    </xf>
    <xf numFmtId="0" fontId="4" fillId="0" borderId="4" xfId="0" applyNumberFormat="1" applyFont="1" applyFill="1" applyBorder="1" applyAlignment="1" applyProtection="1">
      <alignment horizontal="left" vertical="top" indent="1"/>
      <protection/>
    </xf>
    <xf numFmtId="0" fontId="18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21" applyFont="1" applyAlignment="1">
      <alignment horizontal="center"/>
      <protection/>
    </xf>
    <xf numFmtId="0" fontId="10" fillId="0" borderId="7" xfId="21" applyFont="1" applyBorder="1" applyAlignment="1">
      <alignment horizontal="center" wrapText="1"/>
      <protection/>
    </xf>
    <xf numFmtId="0" fontId="10" fillId="0" borderId="5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/>
      <protection/>
    </xf>
    <xf numFmtId="9" fontId="3" fillId="0" borderId="1" xfId="21" applyNumberFormat="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left" vertical="center" wrapText="1"/>
      <protection/>
    </xf>
    <xf numFmtId="0" fontId="3" fillId="0" borderId="4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4" xfId="21" applyFont="1" applyBorder="1" applyAlignment="1">
      <alignment horizontal="center" vertical="center" wrapText="1"/>
      <protection/>
    </xf>
    <xf numFmtId="0" fontId="3" fillId="0" borderId="12" xfId="21" applyFont="1" applyBorder="1" applyAlignment="1">
      <alignment horizontal="center" wrapText="1"/>
      <protection/>
    </xf>
    <xf numFmtId="0" fontId="3" fillId="0" borderId="13" xfId="21" applyFont="1" applyBorder="1" applyAlignment="1">
      <alignment horizontal="center" wrapText="1"/>
      <protection/>
    </xf>
    <xf numFmtId="0" fontId="3" fillId="0" borderId="14" xfId="21" applyFont="1" applyBorder="1" applyAlignment="1">
      <alignment horizontal="center" wrapText="1"/>
      <protection/>
    </xf>
    <xf numFmtId="0" fontId="3" fillId="0" borderId="6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 wrapText="1"/>
      <protection/>
    </xf>
    <xf numFmtId="0" fontId="9" fillId="2" borderId="1" xfId="21" applyFont="1" applyFill="1" applyBorder="1" applyAlignment="1">
      <alignment horizontal="center" wrapText="1"/>
      <protection/>
    </xf>
    <xf numFmtId="0" fontId="9" fillId="0" borderId="5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17" fillId="0" borderId="0" xfId="21" applyFont="1" applyAlignment="1">
      <alignment horizontal="center" wrapText="1"/>
      <protection/>
    </xf>
    <xf numFmtId="0" fontId="17" fillId="0" borderId="0" xfId="21" applyFont="1" applyAlignment="1">
      <alignment horizontal="center"/>
      <protection/>
    </xf>
    <xf numFmtId="0" fontId="3" fillId="0" borderId="12" xfId="21" applyFont="1" applyBorder="1" applyAlignment="1">
      <alignment horizontal="center" vertical="center" wrapText="1"/>
      <protection/>
    </xf>
    <xf numFmtId="0" fontId="3" fillId="0" borderId="13" xfId="21" applyFont="1" applyBorder="1" applyAlignment="1">
      <alignment horizontal="center" vertical="center" wrapText="1"/>
      <protection/>
    </xf>
    <xf numFmtId="0" fontId="3" fillId="0" borderId="14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 wrapText="1"/>
      <protection/>
    </xf>
    <xf numFmtId="0" fontId="34" fillId="4" borderId="1" xfId="0" applyNumberFormat="1" applyFont="1" applyFill="1" applyBorder="1" applyAlignment="1" applyProtection="1">
      <alignment vertical="top" wrapText="1"/>
      <protection/>
    </xf>
    <xf numFmtId="0" fontId="35" fillId="4" borderId="1" xfId="0" applyNumberFormat="1" applyFont="1" applyFill="1" applyBorder="1" applyAlignment="1" applyProtection="1">
      <alignment vertical="top" wrapText="1"/>
      <protection/>
    </xf>
    <xf numFmtId="0" fontId="3" fillId="4" borderId="1" xfId="0" applyNumberFormat="1" applyFont="1" applyFill="1" applyBorder="1" applyAlignment="1" applyProtection="1">
      <alignment horizontal="left" vertical="top" wrapText="1" indent="3"/>
      <protection/>
    </xf>
    <xf numFmtId="0" fontId="5" fillId="4" borderId="1" xfId="0" applyNumberFormat="1" applyFont="1" applyFill="1" applyBorder="1" applyAlignment="1" applyProtection="1">
      <alignment horizontal="left" vertical="top" wrapText="1"/>
      <protection/>
    </xf>
    <xf numFmtId="0" fontId="3" fillId="4" borderId="3" xfId="0" applyNumberFormat="1" applyFont="1" applyFill="1" applyBorder="1" applyAlignment="1" applyProtection="1">
      <alignment horizontal="left" vertical="top" wrapText="1"/>
      <protection/>
    </xf>
    <xf numFmtId="0" fontId="3" fillId="4" borderId="4" xfId="0" applyNumberFormat="1" applyFont="1" applyFill="1" applyBorder="1" applyAlignment="1" applyProtection="1">
      <alignment horizontal="left" vertical="top" wrapText="1"/>
      <protection/>
    </xf>
    <xf numFmtId="0" fontId="3" fillId="4" borderId="1" xfId="0" applyNumberFormat="1" applyFont="1" applyFill="1" applyBorder="1" applyAlignment="1" applyProtection="1">
      <alignment vertical="top" wrapText="1"/>
      <protection/>
    </xf>
    <xf numFmtId="0" fontId="3" fillId="4" borderId="1" xfId="0" applyNumberFormat="1" applyFont="1" applyFill="1" applyBorder="1" applyAlignment="1" applyProtection="1">
      <alignment horizontal="left" vertical="top" wrapText="1" indent="2"/>
      <protection/>
    </xf>
    <xf numFmtId="0" fontId="34" fillId="4" borderId="15" xfId="0" applyNumberFormat="1" applyFont="1" applyFill="1" applyBorder="1" applyAlignment="1" applyProtection="1">
      <alignment vertical="top" wrapText="1"/>
      <protection/>
    </xf>
    <xf numFmtId="0" fontId="34" fillId="4" borderId="11" xfId="0" applyNumberFormat="1" applyFont="1" applyFill="1" applyBorder="1" applyAlignment="1" applyProtection="1">
      <alignment vertical="top" wrapText="1"/>
      <protection/>
    </xf>
    <xf numFmtId="0" fontId="35" fillId="4" borderId="15" xfId="0" applyNumberFormat="1" applyFont="1" applyFill="1" applyBorder="1" applyAlignment="1" applyProtection="1">
      <alignment vertical="top" wrapText="1"/>
      <protection/>
    </xf>
    <xf numFmtId="0" fontId="35" fillId="4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4" borderId="1" xfId="0" applyNumberFormat="1" applyFont="1" applyFill="1" applyBorder="1" applyAlignment="1" applyProtection="1">
      <alignment horizontal="left" vertical="top" wrapText="1" indent="1"/>
      <protection/>
    </xf>
    <xf numFmtId="0" fontId="5" fillId="4" borderId="1" xfId="0" applyNumberFormat="1" applyFont="1" applyFill="1" applyBorder="1" applyAlignment="1" applyProtection="1">
      <alignment horizontal="left" vertical="top" wrapText="1" indent="2"/>
      <protection/>
    </xf>
    <xf numFmtId="0" fontId="5" fillId="4" borderId="3" xfId="0" applyNumberFormat="1" applyFont="1" applyFill="1" applyBorder="1" applyAlignment="1" applyProtection="1">
      <alignment horizontal="center" vertical="top" wrapText="1"/>
      <protection/>
    </xf>
    <xf numFmtId="0" fontId="5" fillId="4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4" borderId="1" xfId="0" applyNumberFormat="1" applyFont="1" applyFill="1" applyBorder="1" applyAlignment="1" applyProtection="1">
      <alignment horizontal="center" vertical="top" wrapText="1"/>
      <protection/>
    </xf>
    <xf numFmtId="0" fontId="3" fillId="4" borderId="1" xfId="0" applyNumberFormat="1" applyFont="1" applyFill="1" applyBorder="1" applyAlignment="1" applyProtection="1">
      <alignment horizontal="right" vertical="top" wrapText="1"/>
      <protection/>
    </xf>
    <xf numFmtId="0" fontId="3" fillId="4" borderId="3" xfId="0" applyNumberFormat="1" applyFont="1" applyFill="1" applyBorder="1" applyAlignment="1" applyProtection="1">
      <alignment horizontal="right" vertical="top" wrapText="1"/>
      <protection/>
    </xf>
    <xf numFmtId="0" fontId="3" fillId="4" borderId="4" xfId="0" applyNumberFormat="1" applyFont="1" applyFill="1" applyBorder="1" applyAlignment="1" applyProtection="1">
      <alignment horizontal="right" vertical="top" wrapText="1"/>
      <protection/>
    </xf>
    <xf numFmtId="0" fontId="5" fillId="4" borderId="1" xfId="0" applyNumberFormat="1" applyFont="1" applyFill="1" applyBorder="1" applyAlignment="1" applyProtection="1">
      <alignment vertical="top" wrapText="1"/>
      <protection/>
    </xf>
    <xf numFmtId="0" fontId="16" fillId="0" borderId="8" xfId="20" applyFont="1" applyFill="1" applyBorder="1" applyAlignment="1">
      <alignment horizontal="center" vertical="center" wrapText="1"/>
      <protection/>
    </xf>
    <xf numFmtId="0" fontId="23" fillId="0" borderId="0" xfId="20" applyFont="1" applyBorder="1" applyAlignment="1">
      <alignment horizontal="center" wrapText="1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2" fontId="24" fillId="0" borderId="5" xfId="20" applyNumberFormat="1" applyFont="1" applyFill="1" applyBorder="1" applyAlignment="1">
      <alignment horizontal="center" vertical="center" wrapText="1"/>
      <protection/>
    </xf>
    <xf numFmtId="2" fontId="24" fillId="0" borderId="1" xfId="20" applyNumberFormat="1" applyFont="1" applyFill="1" applyBorder="1" applyAlignment="1">
      <alignment horizontal="center" vertical="center" wrapText="1"/>
      <protection/>
    </xf>
    <xf numFmtId="0" fontId="24" fillId="0" borderId="1" xfId="20" applyFont="1" applyFill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9" fillId="0" borderId="1" xfId="21" applyFont="1" applyFill="1" applyBorder="1">
      <alignment/>
      <protection/>
    </xf>
    <xf numFmtId="9" fontId="3" fillId="0" borderId="1" xfId="23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9" fillId="0" borderId="0" xfId="21" applyFont="1" applyFill="1">
      <alignment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33" fillId="0" borderId="0" xfId="21" applyFont="1" applyFill="1" applyAlignment="1">
      <alignment horizontal="center"/>
      <protection/>
    </xf>
    <xf numFmtId="0" fontId="9" fillId="0" borderId="1" xfId="21" applyFont="1" applyFill="1" applyBorder="1" applyAlignment="1">
      <alignment horizontal="left" vertical="center"/>
      <protection/>
    </xf>
    <xf numFmtId="9" fontId="9" fillId="0" borderId="1" xfId="23" applyFont="1" applyFill="1" applyBorder="1" applyAlignment="1">
      <alignment horizontal="center" vertical="center"/>
    </xf>
    <xf numFmtId="170" fontId="9" fillId="0" borderId="1" xfId="21" applyNumberFormat="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left" vertical="center" wrapText="1"/>
      <protection/>
    </xf>
    <xf numFmtId="10" fontId="9" fillId="0" borderId="1" xfId="2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21" applyFont="1" applyFill="1" applyBorder="1" applyAlignment="1">
      <alignment horizontal="right"/>
      <protection/>
    </xf>
    <xf numFmtId="2" fontId="9" fillId="0" borderId="1" xfId="21" applyNumberFormat="1" applyFont="1" applyFill="1" applyBorder="1" applyAlignment="1">
      <alignment horizontal="right"/>
      <protection/>
    </xf>
    <xf numFmtId="0" fontId="9" fillId="0" borderId="1" xfId="21" applyFont="1" applyFill="1" applyBorder="1" applyAlignment="1">
      <alignment horizontal="right"/>
      <protection/>
    </xf>
    <xf numFmtId="9" fontId="9" fillId="0" borderId="1" xfId="23" applyNumberFormat="1" applyFont="1" applyFill="1" applyBorder="1" applyAlignment="1">
      <alignment horizontal="right" vertical="center"/>
    </xf>
    <xf numFmtId="165" fontId="5" fillId="2" borderId="1" xfId="23" applyNumberFormat="1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 wrapText="1"/>
      <protection/>
    </xf>
    <xf numFmtId="2" fontId="5" fillId="2" borderId="1" xfId="21" applyNumberFormat="1" applyFont="1" applyFill="1" applyBorder="1" applyAlignment="1">
      <alignment horizontal="center" vertical="center"/>
      <protection/>
    </xf>
    <xf numFmtId="170" fontId="5" fillId="2" borderId="1" xfId="21" applyNumberFormat="1" applyFont="1" applyFill="1" applyBorder="1" applyAlignment="1">
      <alignment horizontal="center" vertical="center"/>
      <protection/>
    </xf>
    <xf numFmtId="2" fontId="3" fillId="2" borderId="1" xfId="21" applyNumberFormat="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/>
      <protection/>
    </xf>
    <xf numFmtId="171" fontId="3" fillId="2" borderId="1" xfId="21" applyNumberFormat="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right"/>
      <protection/>
    </xf>
    <xf numFmtId="2" fontId="6" fillId="0" borderId="1" xfId="0" applyNumberFormat="1" applyFont="1" applyFill="1" applyBorder="1" applyAlignment="1" applyProtection="1">
      <alignment horizontal="center" vertical="top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Калькуляции для ГУССТа" xfId="18"/>
    <cellStyle name="Обычный_Калькуляции за Сентябрь 2003г_В" xfId="19"/>
    <cellStyle name="Обычный_Справка о себест, тарифах на 2011г" xfId="20"/>
    <cellStyle name="Обычный_Тарифы 2011 предлож МО Свердловское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pane xSplit="1" ySplit="4" topLeftCell="B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N7" sqref="N7"/>
    </sheetView>
  </sheetViews>
  <sheetFormatPr defaultColWidth="9.140625" defaultRowHeight="12.75" outlineLevelCol="1"/>
  <cols>
    <col min="1" max="1" width="4.57421875" style="0" customWidth="1"/>
    <col min="2" max="2" width="40.57421875" style="0" customWidth="1"/>
    <col min="3" max="3" width="10.57421875" style="0" customWidth="1"/>
    <col min="4" max="4" width="23.7109375" style="0" hidden="1" customWidth="1" outlineLevel="1"/>
    <col min="5" max="5" width="19.00390625" style="0" hidden="1" customWidth="1" outlineLevel="1"/>
    <col min="6" max="6" width="15.140625" style="0" hidden="1" customWidth="1" outlineLevel="1"/>
    <col min="7" max="7" width="21.28125" style="14" customWidth="1" collapsed="1"/>
    <col min="8" max="8" width="19.140625" style="14" customWidth="1"/>
    <col min="9" max="9" width="9.140625" style="14" customWidth="1"/>
    <col min="10" max="10" width="19.140625" style="14" customWidth="1"/>
    <col min="11" max="11" width="9.140625" style="14" customWidth="1"/>
  </cols>
  <sheetData>
    <row r="1" spans="1:11" ht="53.25" customHeight="1">
      <c r="A1" s="198" t="s">
        <v>88</v>
      </c>
      <c r="B1" s="198"/>
      <c r="C1" s="198"/>
      <c r="D1" s="198"/>
      <c r="E1" s="198"/>
      <c r="F1" s="198"/>
      <c r="G1" s="198"/>
      <c r="H1" s="198"/>
      <c r="I1" s="27"/>
      <c r="J1" s="27"/>
      <c r="K1" s="27"/>
    </row>
    <row r="2" ht="16.5">
      <c r="A2" s="1"/>
    </row>
    <row r="3" spans="4:11" ht="15.75">
      <c r="D3" s="31">
        <v>2008</v>
      </c>
      <c r="E3" s="31">
        <v>2009</v>
      </c>
      <c r="F3" s="31">
        <v>1.27</v>
      </c>
      <c r="G3" s="31">
        <v>1.83</v>
      </c>
      <c r="H3" s="199" t="s">
        <v>95</v>
      </c>
      <c r="I3" s="199"/>
      <c r="J3" s="199"/>
      <c r="K3" s="199"/>
    </row>
    <row r="4" spans="1:11" ht="78.75">
      <c r="A4" s="24" t="s">
        <v>0</v>
      </c>
      <c r="B4" s="25" t="s">
        <v>1</v>
      </c>
      <c r="C4" s="24" t="s">
        <v>2</v>
      </c>
      <c r="D4" s="15" t="s">
        <v>89</v>
      </c>
      <c r="E4" s="15" t="s">
        <v>90</v>
      </c>
      <c r="F4" s="33"/>
      <c r="G4" s="26" t="s">
        <v>94</v>
      </c>
      <c r="H4" s="26" t="s">
        <v>92</v>
      </c>
      <c r="I4" s="26" t="s">
        <v>91</v>
      </c>
      <c r="J4" s="26" t="s">
        <v>93</v>
      </c>
      <c r="K4" s="26" t="s">
        <v>91</v>
      </c>
    </row>
    <row r="5" spans="1:11" ht="15.75">
      <c r="A5" s="202" t="s">
        <v>3</v>
      </c>
      <c r="B5" s="4" t="s">
        <v>4</v>
      </c>
      <c r="C5" s="5"/>
      <c r="D5" s="5"/>
      <c r="E5" s="30"/>
      <c r="H5" s="18"/>
      <c r="I5" s="18"/>
      <c r="J5" s="18"/>
      <c r="K5" s="18"/>
    </row>
    <row r="6" spans="1:11" ht="38.25">
      <c r="A6" s="203"/>
      <c r="B6" s="2" t="s">
        <v>5</v>
      </c>
      <c r="C6" s="6" t="s">
        <v>6</v>
      </c>
      <c r="D6" s="7" t="s">
        <v>7</v>
      </c>
      <c r="E6" s="7">
        <v>24.94</v>
      </c>
      <c r="F6" s="32">
        <f aca="true" t="shared" si="0" ref="F6:F35">E6*$F$3</f>
        <v>31.673800000000004</v>
      </c>
      <c r="G6" s="19">
        <f>E6*$G$3</f>
        <v>45.64020000000001</v>
      </c>
      <c r="H6" s="19">
        <v>32.8</v>
      </c>
      <c r="I6" s="20">
        <f>(G6-H6)/G6</f>
        <v>0.2813353140433216</v>
      </c>
      <c r="J6" s="297">
        <v>31.29</v>
      </c>
      <c r="K6" s="20">
        <f>1-J6/G6</f>
        <v>0.31442018220779067</v>
      </c>
    </row>
    <row r="7" spans="1:11" ht="38.25">
      <c r="A7" s="204"/>
      <c r="B7" s="2" t="s">
        <v>8</v>
      </c>
      <c r="C7" s="6" t="s">
        <v>9</v>
      </c>
      <c r="D7" s="7" t="s">
        <v>10</v>
      </c>
      <c r="E7" s="7" t="s">
        <v>11</v>
      </c>
      <c r="F7" s="32">
        <f t="shared" si="0"/>
        <v>45.5803</v>
      </c>
      <c r="G7" s="19">
        <f>E7*$G$3</f>
        <v>65.6787</v>
      </c>
      <c r="H7" s="19">
        <v>49.2</v>
      </c>
      <c r="I7" s="20">
        <f>(G7-H7)/G7</f>
        <v>0.2508986931836349</v>
      </c>
      <c r="J7" s="297">
        <v>46.94</v>
      </c>
      <c r="K7" s="20">
        <f aca="true" t="shared" si="1" ref="K7:K35">1-J7/G7</f>
        <v>0.28530863126097206</v>
      </c>
    </row>
    <row r="8" spans="1:11" ht="15.75">
      <c r="A8" s="202" t="s">
        <v>12</v>
      </c>
      <c r="B8" s="4" t="s">
        <v>13</v>
      </c>
      <c r="C8" s="5"/>
      <c r="D8" s="5"/>
      <c r="E8" s="5"/>
      <c r="F8" s="32">
        <f t="shared" si="0"/>
        <v>0</v>
      </c>
      <c r="G8" s="19"/>
      <c r="H8" s="18"/>
      <c r="I8" s="20"/>
      <c r="J8" s="18"/>
      <c r="K8" s="20"/>
    </row>
    <row r="9" spans="1:11" ht="15.75">
      <c r="A9" s="203"/>
      <c r="B9" s="2" t="s">
        <v>14</v>
      </c>
      <c r="C9" s="8" t="s">
        <v>15</v>
      </c>
      <c r="D9" s="7" t="s">
        <v>16</v>
      </c>
      <c r="E9" s="7" t="s">
        <v>17</v>
      </c>
      <c r="F9" s="32">
        <f t="shared" si="0"/>
        <v>90.65259999999999</v>
      </c>
      <c r="G9" s="19">
        <f>E9*$G$3</f>
        <v>130.62539999999998</v>
      </c>
      <c r="H9" s="19">
        <v>95.25</v>
      </c>
      <c r="I9" s="20">
        <f>(G9-H9)/G9</f>
        <v>0.270815630038262</v>
      </c>
      <c r="J9" s="19">
        <v>90.87</v>
      </c>
      <c r="K9" s="20">
        <f t="shared" si="1"/>
        <v>0.3043466278380773</v>
      </c>
    </row>
    <row r="10" spans="1:11" ht="31.5">
      <c r="A10" s="203"/>
      <c r="B10" s="3" t="s">
        <v>18</v>
      </c>
      <c r="C10" s="6" t="s">
        <v>19</v>
      </c>
      <c r="D10" s="9">
        <v>178.48</v>
      </c>
      <c r="E10" s="7" t="s">
        <v>20</v>
      </c>
      <c r="F10" s="32">
        <f t="shared" si="0"/>
        <v>330.9366</v>
      </c>
      <c r="G10" s="19">
        <f>E10*$G$3</f>
        <v>476.8614</v>
      </c>
      <c r="H10" s="19">
        <v>347.66</v>
      </c>
      <c r="I10" s="20">
        <f>(G10-H10)/G10</f>
        <v>0.27094120010552325</v>
      </c>
      <c r="J10" s="297">
        <v>331.68</v>
      </c>
      <c r="K10" s="20">
        <f t="shared" si="1"/>
        <v>0.3044519854196628</v>
      </c>
    </row>
    <row r="11" spans="1:11" ht="25.5">
      <c r="A11" s="203"/>
      <c r="B11" s="2" t="s">
        <v>21</v>
      </c>
      <c r="C11" s="6" t="s">
        <v>19</v>
      </c>
      <c r="D11" s="7" t="s">
        <v>22</v>
      </c>
      <c r="E11" s="7" t="s">
        <v>23</v>
      </c>
      <c r="F11" s="32">
        <f t="shared" si="0"/>
        <v>276.51709999999997</v>
      </c>
      <c r="G11" s="19">
        <f>E11*$G$3</f>
        <v>398.4459</v>
      </c>
      <c r="H11" s="19">
        <v>290.51</v>
      </c>
      <c r="I11" s="20">
        <f>(G11-H11)/G11</f>
        <v>0.2708922340523519</v>
      </c>
      <c r="J11" s="19">
        <v>277.15</v>
      </c>
      <c r="K11" s="20">
        <f t="shared" si="1"/>
        <v>0.3044225075474488</v>
      </c>
    </row>
    <row r="12" spans="1:11" ht="25.5">
      <c r="A12" s="203"/>
      <c r="B12" s="2" t="s">
        <v>24</v>
      </c>
      <c r="C12" s="6" t="s">
        <v>19</v>
      </c>
      <c r="D12" s="7" t="s">
        <v>25</v>
      </c>
      <c r="E12" s="7" t="s">
        <v>26</v>
      </c>
      <c r="F12" s="32">
        <f t="shared" si="0"/>
        <v>137.8204</v>
      </c>
      <c r="G12" s="19">
        <f>E12*$G$3</f>
        <v>198.5916</v>
      </c>
      <c r="H12" s="19">
        <v>144.78</v>
      </c>
      <c r="I12" s="20">
        <f>(G12-H12)/G12</f>
        <v>0.2709661435831123</v>
      </c>
      <c r="J12" s="19">
        <v>138.12</v>
      </c>
      <c r="K12" s="20">
        <f t="shared" si="1"/>
        <v>0.304502305233454</v>
      </c>
    </row>
    <row r="13" spans="1:11" ht="31.5">
      <c r="A13" s="204"/>
      <c r="B13" s="3" t="s">
        <v>27</v>
      </c>
      <c r="C13" s="6" t="s">
        <v>19</v>
      </c>
      <c r="D13" s="7" t="s">
        <v>28</v>
      </c>
      <c r="E13" s="7" t="s">
        <v>29</v>
      </c>
      <c r="F13" s="32">
        <f t="shared" si="0"/>
        <v>303.6951</v>
      </c>
      <c r="G13" s="19">
        <f>E13*$G$3</f>
        <v>437.60790000000003</v>
      </c>
      <c r="H13" s="19">
        <v>319.09</v>
      </c>
      <c r="I13" s="20">
        <f>(G13-H13)/G13</f>
        <v>0.27083126241550953</v>
      </c>
      <c r="J13" s="19">
        <v>304.41</v>
      </c>
      <c r="K13" s="20">
        <f t="shared" si="1"/>
        <v>0.3043772747247022</v>
      </c>
    </row>
    <row r="14" spans="1:11" ht="15.75">
      <c r="A14" s="202" t="s">
        <v>30</v>
      </c>
      <c r="B14" s="17" t="s">
        <v>31</v>
      </c>
      <c r="C14" s="5"/>
      <c r="D14" s="5"/>
      <c r="E14" s="5"/>
      <c r="F14" s="32">
        <f t="shared" si="0"/>
        <v>0</v>
      </c>
      <c r="G14" s="19"/>
      <c r="H14" s="18"/>
      <c r="I14" s="20"/>
      <c r="J14" s="18"/>
      <c r="K14" s="20"/>
    </row>
    <row r="15" spans="1:11" ht="15.75">
      <c r="A15" s="203"/>
      <c r="B15" s="2" t="s">
        <v>14</v>
      </c>
      <c r="C15" s="8" t="s">
        <v>15</v>
      </c>
      <c r="D15" s="7" t="s">
        <v>32</v>
      </c>
      <c r="E15" s="7" t="s">
        <v>33</v>
      </c>
      <c r="F15" s="32">
        <f t="shared" si="0"/>
        <v>31.1912</v>
      </c>
      <c r="G15" s="19">
        <f aca="true" t="shared" si="2" ref="G15:G24">E15*$G$3</f>
        <v>44.9448</v>
      </c>
      <c r="H15" s="19">
        <v>30.56</v>
      </c>
      <c r="I15" s="20">
        <f aca="true" t="shared" si="3" ref="I15:I24">(G15-H15)/G15</f>
        <v>0.3200548228048629</v>
      </c>
      <c r="J15" s="19">
        <v>30.56</v>
      </c>
      <c r="K15" s="20">
        <f t="shared" si="1"/>
        <v>0.32005482280486286</v>
      </c>
    </row>
    <row r="16" spans="1:11" ht="25.5">
      <c r="A16" s="203"/>
      <c r="B16" s="2" t="s">
        <v>34</v>
      </c>
      <c r="C16" s="6" t="s">
        <v>19</v>
      </c>
      <c r="D16" s="7" t="s">
        <v>35</v>
      </c>
      <c r="E16" s="7" t="s">
        <v>36</v>
      </c>
      <c r="F16" s="32">
        <f t="shared" si="0"/>
        <v>113.7793</v>
      </c>
      <c r="G16" s="19">
        <f t="shared" si="2"/>
        <v>163.9497</v>
      </c>
      <c r="H16" s="19">
        <v>111.54</v>
      </c>
      <c r="I16" s="20">
        <f t="shared" si="3"/>
        <v>0.3196693864032688</v>
      </c>
      <c r="J16" s="19">
        <v>111.54</v>
      </c>
      <c r="K16" s="20">
        <f t="shared" si="1"/>
        <v>0.3196693864032688</v>
      </c>
    </row>
    <row r="17" spans="1:11" ht="31.5">
      <c r="A17" s="203"/>
      <c r="B17" s="3" t="s">
        <v>37</v>
      </c>
      <c r="C17" s="6" t="s">
        <v>19</v>
      </c>
      <c r="D17" s="7" t="s">
        <v>38</v>
      </c>
      <c r="E17" s="7" t="s">
        <v>39</v>
      </c>
      <c r="F17" s="32">
        <f t="shared" si="0"/>
        <v>141.83360000000002</v>
      </c>
      <c r="G17" s="19">
        <f t="shared" si="2"/>
        <v>204.3744</v>
      </c>
      <c r="H17" s="19">
        <v>139.05</v>
      </c>
      <c r="I17" s="20">
        <f t="shared" si="3"/>
        <v>0.31963103010944616</v>
      </c>
      <c r="J17" s="19">
        <v>139.05</v>
      </c>
      <c r="K17" s="20">
        <f t="shared" si="1"/>
        <v>0.31963103010944616</v>
      </c>
    </row>
    <row r="18" spans="1:11" ht="63">
      <c r="A18" s="203"/>
      <c r="B18" s="3" t="s">
        <v>40</v>
      </c>
      <c r="C18" s="6" t="s">
        <v>19</v>
      </c>
      <c r="D18" s="7" t="s">
        <v>41</v>
      </c>
      <c r="E18" s="7" t="s">
        <v>42</v>
      </c>
      <c r="F18" s="32">
        <f t="shared" si="0"/>
        <v>170.4975</v>
      </c>
      <c r="G18" s="19">
        <f t="shared" si="2"/>
        <v>245.6775</v>
      </c>
      <c r="H18" s="19">
        <v>167.16</v>
      </c>
      <c r="I18" s="20">
        <f t="shared" si="3"/>
        <v>0.31959581158225725</v>
      </c>
      <c r="J18" s="19">
        <v>167.16</v>
      </c>
      <c r="K18" s="20">
        <f t="shared" si="1"/>
        <v>0.31959581158225725</v>
      </c>
    </row>
    <row r="19" spans="1:11" ht="47.25">
      <c r="A19" s="203"/>
      <c r="B19" s="3" t="s">
        <v>43</v>
      </c>
      <c r="C19" s="6" t="s">
        <v>19</v>
      </c>
      <c r="D19" s="7" t="s">
        <v>44</v>
      </c>
      <c r="E19" s="7" t="s">
        <v>45</v>
      </c>
      <c r="F19" s="32">
        <f t="shared" si="0"/>
        <v>213.5124</v>
      </c>
      <c r="G19" s="19">
        <f t="shared" si="2"/>
        <v>307.6596</v>
      </c>
      <c r="H19" s="19">
        <v>209.34</v>
      </c>
      <c r="I19" s="20">
        <f t="shared" si="3"/>
        <v>0.31957267057488215</v>
      </c>
      <c r="J19" s="19">
        <v>209.34</v>
      </c>
      <c r="K19" s="20">
        <f t="shared" si="1"/>
        <v>0.31957267057488215</v>
      </c>
    </row>
    <row r="20" spans="1:11" ht="47.25">
      <c r="A20" s="203"/>
      <c r="B20" s="3" t="s">
        <v>46</v>
      </c>
      <c r="C20" s="6" t="s">
        <v>19</v>
      </c>
      <c r="D20" s="7" t="s">
        <v>47</v>
      </c>
      <c r="E20" s="7" t="s">
        <v>48</v>
      </c>
      <c r="F20" s="32">
        <f t="shared" si="0"/>
        <v>236.9058</v>
      </c>
      <c r="G20" s="19">
        <f t="shared" si="2"/>
        <v>341.3682</v>
      </c>
      <c r="H20" s="19">
        <v>232.26</v>
      </c>
      <c r="I20" s="20">
        <f t="shared" si="3"/>
        <v>0.3196202809752051</v>
      </c>
      <c r="J20" s="19">
        <v>232.26</v>
      </c>
      <c r="K20" s="20">
        <f t="shared" si="1"/>
        <v>0.3196202809752051</v>
      </c>
    </row>
    <row r="21" spans="1:11" ht="31.5">
      <c r="A21" s="203"/>
      <c r="B21" s="3" t="s">
        <v>49</v>
      </c>
      <c r="C21" s="6" t="s">
        <v>19</v>
      </c>
      <c r="D21" s="7" t="s">
        <v>50</v>
      </c>
      <c r="E21" s="7" t="s">
        <v>51</v>
      </c>
      <c r="F21" s="32">
        <f t="shared" si="0"/>
        <v>123.13919999999999</v>
      </c>
      <c r="G21" s="19">
        <f t="shared" si="2"/>
        <v>177.4368</v>
      </c>
      <c r="H21" s="19">
        <v>120.71</v>
      </c>
      <c r="I21" s="20">
        <f t="shared" si="3"/>
        <v>0.31970143735685047</v>
      </c>
      <c r="J21" s="19">
        <v>120.71</v>
      </c>
      <c r="K21" s="20">
        <f t="shared" si="1"/>
        <v>0.3197014373568505</v>
      </c>
    </row>
    <row r="22" spans="1:11" ht="31.5">
      <c r="A22" s="203"/>
      <c r="B22" s="3" t="s">
        <v>52</v>
      </c>
      <c r="C22" s="6" t="s">
        <v>19</v>
      </c>
      <c r="D22" s="7" t="s">
        <v>53</v>
      </c>
      <c r="E22" s="7">
        <v>122.74</v>
      </c>
      <c r="F22" s="32">
        <f t="shared" si="0"/>
        <v>155.8798</v>
      </c>
      <c r="G22" s="19">
        <f t="shared" si="2"/>
        <v>224.6142</v>
      </c>
      <c r="H22" s="19">
        <v>152.8</v>
      </c>
      <c r="I22" s="20">
        <f t="shared" si="3"/>
        <v>0.3197224396320446</v>
      </c>
      <c r="J22" s="19">
        <v>152.8</v>
      </c>
      <c r="K22" s="20">
        <f t="shared" si="1"/>
        <v>0.3197224396320446</v>
      </c>
    </row>
    <row r="23" spans="1:11" ht="31.5">
      <c r="A23" s="203"/>
      <c r="B23" s="3" t="s">
        <v>54</v>
      </c>
      <c r="C23" s="6" t="s">
        <v>19</v>
      </c>
      <c r="D23" s="7" t="s">
        <v>41</v>
      </c>
      <c r="E23" s="7">
        <v>134.25</v>
      </c>
      <c r="F23" s="32">
        <f t="shared" si="0"/>
        <v>170.4975</v>
      </c>
      <c r="G23" s="19">
        <f t="shared" si="2"/>
        <v>245.6775</v>
      </c>
      <c r="H23" s="19">
        <v>167.16</v>
      </c>
      <c r="I23" s="20">
        <f t="shared" si="3"/>
        <v>0.31959581158225725</v>
      </c>
      <c r="J23" s="19">
        <v>167.16</v>
      </c>
      <c r="K23" s="20">
        <f t="shared" si="1"/>
        <v>0.31959581158225725</v>
      </c>
    </row>
    <row r="24" spans="1:11" ht="31.5">
      <c r="A24" s="204"/>
      <c r="B24" s="3" t="s">
        <v>55</v>
      </c>
      <c r="C24" s="6" t="s">
        <v>19</v>
      </c>
      <c r="D24" s="7" t="s">
        <v>56</v>
      </c>
      <c r="E24" s="7" t="s">
        <v>57</v>
      </c>
      <c r="F24" s="32">
        <f t="shared" si="0"/>
        <v>46.7614</v>
      </c>
      <c r="G24" s="19">
        <f t="shared" si="2"/>
        <v>67.3806</v>
      </c>
      <c r="H24" s="19">
        <v>45.84</v>
      </c>
      <c r="I24" s="20">
        <f t="shared" si="3"/>
        <v>0.31968548810785297</v>
      </c>
      <c r="J24" s="19">
        <v>45.84</v>
      </c>
      <c r="K24" s="20">
        <f t="shared" si="1"/>
        <v>0.3196854881078529</v>
      </c>
    </row>
    <row r="25" spans="1:11" ht="15.75">
      <c r="A25" s="23"/>
      <c r="B25" s="4" t="s">
        <v>58</v>
      </c>
      <c r="C25" s="5"/>
      <c r="D25" s="5"/>
      <c r="E25" s="5"/>
      <c r="F25" s="32">
        <f t="shared" si="0"/>
        <v>0</v>
      </c>
      <c r="G25" s="19"/>
      <c r="H25" s="19"/>
      <c r="I25" s="20"/>
      <c r="J25" s="19"/>
      <c r="K25" s="20"/>
    </row>
    <row r="26" spans="1:11" ht="15.75">
      <c r="A26" s="21"/>
      <c r="B26" s="2" t="s">
        <v>14</v>
      </c>
      <c r="C26" s="10" t="s">
        <v>59</v>
      </c>
      <c r="D26" s="7" t="s">
        <v>60</v>
      </c>
      <c r="E26" s="11" t="s">
        <v>61</v>
      </c>
      <c r="F26" s="32">
        <f t="shared" si="0"/>
        <v>31.3563</v>
      </c>
      <c r="G26" s="19">
        <f aca="true" t="shared" si="4" ref="G26:G35">E26*$G$3</f>
        <v>45.182700000000004</v>
      </c>
      <c r="H26" s="19">
        <v>33.21</v>
      </c>
      <c r="I26" s="20">
        <f aca="true" t="shared" si="5" ref="I26:I35">(G26-H26)/G26</f>
        <v>0.2649841642929706</v>
      </c>
      <c r="J26" s="28">
        <v>33.21</v>
      </c>
      <c r="K26" s="20">
        <f t="shared" si="1"/>
        <v>0.26498416429297056</v>
      </c>
    </row>
    <row r="27" spans="1:11" ht="25.5">
      <c r="A27" s="200"/>
      <c r="B27" s="2" t="s">
        <v>62</v>
      </c>
      <c r="C27" s="12" t="s">
        <v>19</v>
      </c>
      <c r="D27" s="7" t="s">
        <v>63</v>
      </c>
      <c r="E27" s="11" t="s">
        <v>64</v>
      </c>
      <c r="F27" s="32">
        <f t="shared" si="0"/>
        <v>114.4778</v>
      </c>
      <c r="G27" s="19">
        <f t="shared" si="4"/>
        <v>164.9562</v>
      </c>
      <c r="H27" s="19">
        <v>121.22</v>
      </c>
      <c r="I27" s="20">
        <f t="shared" si="5"/>
        <v>0.2651382609444204</v>
      </c>
      <c r="J27" s="19">
        <v>121.22</v>
      </c>
      <c r="K27" s="20">
        <f t="shared" si="1"/>
        <v>0.2651382609444204</v>
      </c>
    </row>
    <row r="28" spans="1:11" ht="31.5">
      <c r="A28" s="200"/>
      <c r="B28" s="3" t="s">
        <v>65</v>
      </c>
      <c r="C28" s="12" t="s">
        <v>19</v>
      </c>
      <c r="D28" s="7" t="s">
        <v>66</v>
      </c>
      <c r="E28" s="11" t="s">
        <v>67</v>
      </c>
      <c r="F28" s="32">
        <f t="shared" si="0"/>
        <v>142.68449999999999</v>
      </c>
      <c r="G28" s="19">
        <f t="shared" si="4"/>
        <v>205.6005</v>
      </c>
      <c r="H28" s="19">
        <v>151.11</v>
      </c>
      <c r="I28" s="20">
        <f t="shared" si="5"/>
        <v>0.2650309702554225</v>
      </c>
      <c r="J28" s="19">
        <v>151.11</v>
      </c>
      <c r="K28" s="20">
        <f t="shared" si="1"/>
        <v>0.26503097025542255</v>
      </c>
    </row>
    <row r="29" spans="1:11" ht="47.25">
      <c r="A29" s="200"/>
      <c r="B29" s="3" t="s">
        <v>68</v>
      </c>
      <c r="C29" s="12" t="s">
        <v>19</v>
      </c>
      <c r="D29" s="7" t="s">
        <v>69</v>
      </c>
      <c r="E29" s="11" t="s">
        <v>70</v>
      </c>
      <c r="F29" s="32">
        <f t="shared" si="0"/>
        <v>171.5643</v>
      </c>
      <c r="G29" s="19">
        <f t="shared" si="4"/>
        <v>247.21470000000002</v>
      </c>
      <c r="H29" s="19">
        <v>181.66</v>
      </c>
      <c r="I29" s="20">
        <f t="shared" si="5"/>
        <v>0.26517314706609285</v>
      </c>
      <c r="J29" s="19">
        <v>181.66</v>
      </c>
      <c r="K29" s="20">
        <f t="shared" si="1"/>
        <v>0.26517314706609285</v>
      </c>
    </row>
    <row r="30" spans="1:11" ht="47.25">
      <c r="A30" s="200"/>
      <c r="B30" s="3" t="s">
        <v>71</v>
      </c>
      <c r="C30" s="12" t="s">
        <v>19</v>
      </c>
      <c r="D30" s="13">
        <v>115.86</v>
      </c>
      <c r="E30" s="13">
        <v>169.16</v>
      </c>
      <c r="F30" s="32">
        <f t="shared" si="0"/>
        <v>214.8332</v>
      </c>
      <c r="G30" s="19">
        <f t="shared" si="4"/>
        <v>309.5628</v>
      </c>
      <c r="H30" s="19">
        <v>227.49</v>
      </c>
      <c r="I30" s="20">
        <f t="shared" si="5"/>
        <v>0.26512487934596785</v>
      </c>
      <c r="J30" s="19">
        <v>227.49</v>
      </c>
      <c r="K30" s="20">
        <f t="shared" si="1"/>
        <v>0.26512487934596785</v>
      </c>
    </row>
    <row r="31" spans="1:11" ht="47.25">
      <c r="A31" s="200"/>
      <c r="B31" s="3" t="s">
        <v>72</v>
      </c>
      <c r="C31" s="12" t="s">
        <v>19</v>
      </c>
      <c r="D31" s="7" t="s">
        <v>73</v>
      </c>
      <c r="E31" s="11" t="s">
        <v>74</v>
      </c>
      <c r="F31" s="32">
        <f t="shared" si="0"/>
        <v>238.34089999999998</v>
      </c>
      <c r="G31" s="19">
        <f t="shared" si="4"/>
        <v>343.4361</v>
      </c>
      <c r="H31" s="19">
        <v>252.4</v>
      </c>
      <c r="I31" s="20">
        <f t="shared" si="5"/>
        <v>0.26507434716385375</v>
      </c>
      <c r="J31" s="19">
        <v>252.4</v>
      </c>
      <c r="K31" s="20">
        <f t="shared" si="1"/>
        <v>0.2650743471638538</v>
      </c>
    </row>
    <row r="32" spans="1:11" ht="31.5">
      <c r="A32" s="200"/>
      <c r="B32" s="3" t="s">
        <v>75</v>
      </c>
      <c r="C32" s="12" t="s">
        <v>19</v>
      </c>
      <c r="D32" s="7" t="s">
        <v>76</v>
      </c>
      <c r="E32" s="11" t="s">
        <v>77</v>
      </c>
      <c r="F32" s="32">
        <f t="shared" si="0"/>
        <v>219.53220000000002</v>
      </c>
      <c r="G32" s="19">
        <f t="shared" si="4"/>
        <v>316.33380000000005</v>
      </c>
      <c r="H32" s="19">
        <v>232.47</v>
      </c>
      <c r="I32" s="20">
        <f t="shared" si="5"/>
        <v>0.26511172691631446</v>
      </c>
      <c r="J32" s="19">
        <v>232.47</v>
      </c>
      <c r="K32" s="20">
        <f t="shared" si="1"/>
        <v>0.26511172691631446</v>
      </c>
    </row>
    <row r="33" spans="1:11" ht="31.5">
      <c r="A33" s="200"/>
      <c r="B33" s="3" t="s">
        <v>78</v>
      </c>
      <c r="C33" s="12" t="s">
        <v>19</v>
      </c>
      <c r="D33" s="7" t="s">
        <v>79</v>
      </c>
      <c r="E33" s="11" t="s">
        <v>80</v>
      </c>
      <c r="F33" s="32">
        <f t="shared" si="0"/>
        <v>261.87399999999997</v>
      </c>
      <c r="G33" s="19">
        <f t="shared" si="4"/>
        <v>377.346</v>
      </c>
      <c r="H33" s="19">
        <v>277.3</v>
      </c>
      <c r="I33" s="20">
        <f t="shared" si="5"/>
        <v>0.2651306758253698</v>
      </c>
      <c r="J33" s="19">
        <v>277.3</v>
      </c>
      <c r="K33" s="20">
        <f t="shared" si="1"/>
        <v>0.26513067582536975</v>
      </c>
    </row>
    <row r="34" spans="1:11" ht="31.5">
      <c r="A34" s="200"/>
      <c r="B34" s="3" t="s">
        <v>81</v>
      </c>
      <c r="C34" s="12" t="s">
        <v>19</v>
      </c>
      <c r="D34" s="7" t="s">
        <v>82</v>
      </c>
      <c r="E34" s="11" t="s">
        <v>83</v>
      </c>
      <c r="F34" s="32">
        <f t="shared" si="0"/>
        <v>286.0421</v>
      </c>
      <c r="G34" s="19">
        <f t="shared" si="4"/>
        <v>412.1709</v>
      </c>
      <c r="H34" s="19">
        <v>302.88</v>
      </c>
      <c r="I34" s="20">
        <f t="shared" si="5"/>
        <v>0.2651591851826512</v>
      </c>
      <c r="J34" s="19">
        <v>302.88</v>
      </c>
      <c r="K34" s="20">
        <f t="shared" si="1"/>
        <v>0.26515918518265125</v>
      </c>
    </row>
    <row r="35" spans="1:11" ht="63">
      <c r="A35" s="201"/>
      <c r="B35" s="3" t="s">
        <v>84</v>
      </c>
      <c r="C35" s="12" t="s">
        <v>19</v>
      </c>
      <c r="D35" s="7" t="s">
        <v>85</v>
      </c>
      <c r="E35" s="11" t="s">
        <v>86</v>
      </c>
      <c r="F35" s="32">
        <f t="shared" si="0"/>
        <v>47.0535</v>
      </c>
      <c r="G35" s="19">
        <f t="shared" si="4"/>
        <v>67.8015</v>
      </c>
      <c r="H35" s="19">
        <v>49.82</v>
      </c>
      <c r="I35" s="20">
        <f t="shared" si="5"/>
        <v>0.26520799687322555</v>
      </c>
      <c r="J35" s="19">
        <v>49.82</v>
      </c>
      <c r="K35" s="20">
        <f t="shared" si="1"/>
        <v>0.2652079968732256</v>
      </c>
    </row>
    <row r="36" spans="5:11" ht="12.75">
      <c r="E36" s="16">
        <f>SUM(E6:E35)</f>
        <v>451.09000000000003</v>
      </c>
      <c r="F36" s="16">
        <f>SUM(F6:F35)</f>
        <v>4348.6323999999995</v>
      </c>
      <c r="G36"/>
      <c r="H36"/>
      <c r="I36"/>
      <c r="J36"/>
      <c r="K36"/>
    </row>
    <row r="37" ht="15.75">
      <c r="A37" s="22" t="s">
        <v>87</v>
      </c>
    </row>
    <row r="47" spans="2:8" ht="12.75">
      <c r="B47" s="29"/>
      <c r="C47" s="29"/>
      <c r="D47" s="29"/>
      <c r="E47" s="29"/>
      <c r="F47" s="29"/>
      <c r="G47" s="34"/>
      <c r="H47" s="34"/>
    </row>
    <row r="48" spans="2:8" ht="12.75">
      <c r="B48" s="29"/>
      <c r="C48" s="29"/>
      <c r="D48" s="29"/>
      <c r="E48" s="29"/>
      <c r="F48" s="29"/>
      <c r="G48" s="34"/>
      <c r="H48" s="34"/>
    </row>
    <row r="49" spans="2:8" ht="12.75">
      <c r="B49" s="29"/>
      <c r="C49" s="29"/>
      <c r="D49" s="29"/>
      <c r="E49" s="29"/>
      <c r="F49" s="29"/>
      <c r="G49" s="34"/>
      <c r="H49" s="34"/>
    </row>
    <row r="50" spans="2:8" ht="12.75">
      <c r="B50" s="29"/>
      <c r="C50" s="29"/>
      <c r="D50" s="29"/>
      <c r="E50" s="29"/>
      <c r="F50" s="29"/>
      <c r="G50" s="34"/>
      <c r="H50" s="34"/>
    </row>
    <row r="51" spans="2:8" ht="12.75">
      <c r="B51" s="29"/>
      <c r="C51" s="29"/>
      <c r="D51" s="29"/>
      <c r="E51" s="29"/>
      <c r="F51" s="29"/>
      <c r="G51" s="34"/>
      <c r="H51" s="34"/>
    </row>
  </sheetData>
  <mergeCells count="6">
    <mergeCell ref="A1:H1"/>
    <mergeCell ref="H3:K3"/>
    <mergeCell ref="A27:A35"/>
    <mergeCell ref="A5:A7"/>
    <mergeCell ref="A8:A13"/>
    <mergeCell ref="A14:A24"/>
  </mergeCells>
  <printOptions horizontalCentered="1"/>
  <pageMargins left="0.51" right="0.35433070866141736" top="0.22" bottom="0.19" header="0.17" footer="0.17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3" sqref="A33"/>
    </sheetView>
  </sheetViews>
  <sheetFormatPr defaultColWidth="9.140625" defaultRowHeight="12.75"/>
  <cols>
    <col min="1" max="1" width="41.28125" style="0" customWidth="1"/>
    <col min="2" max="6" width="15.421875" style="0" customWidth="1"/>
  </cols>
  <sheetData>
    <row r="1" spans="1:6" ht="60">
      <c r="A1" s="205" t="s">
        <v>168</v>
      </c>
      <c r="B1" s="86" t="s">
        <v>193</v>
      </c>
      <c r="C1" s="86" t="s">
        <v>194</v>
      </c>
      <c r="D1" s="86" t="s">
        <v>193</v>
      </c>
      <c r="E1" s="86" t="s">
        <v>194</v>
      </c>
      <c r="F1" s="86" t="s">
        <v>195</v>
      </c>
    </row>
    <row r="2" spans="1:6" ht="14.25">
      <c r="A2" s="206"/>
      <c r="B2" s="87" t="s">
        <v>169</v>
      </c>
      <c r="C2" s="87" t="s">
        <v>169</v>
      </c>
      <c r="D2" s="87" t="s">
        <v>170</v>
      </c>
      <c r="E2" s="87" t="s">
        <v>170</v>
      </c>
      <c r="F2" s="87" t="s">
        <v>196</v>
      </c>
    </row>
    <row r="3" spans="1:6" ht="15">
      <c r="A3" s="87">
        <v>1</v>
      </c>
      <c r="B3" s="79">
        <v>2</v>
      </c>
      <c r="C3" s="79">
        <v>3</v>
      </c>
      <c r="D3" s="79" t="s">
        <v>171</v>
      </c>
      <c r="E3" s="79">
        <v>5</v>
      </c>
      <c r="F3" s="79">
        <v>6</v>
      </c>
    </row>
    <row r="4" spans="1:6" ht="15.75">
      <c r="A4" s="80" t="s">
        <v>172</v>
      </c>
      <c r="B4" s="81">
        <v>85.62</v>
      </c>
      <c r="C4" s="81">
        <v>96.95</v>
      </c>
      <c r="D4" s="81">
        <v>1541</v>
      </c>
      <c r="E4" s="81">
        <v>1745</v>
      </c>
      <c r="F4" s="81">
        <v>3348.7</v>
      </c>
    </row>
    <row r="5" spans="1:6" ht="15.75">
      <c r="A5" s="82" t="s">
        <v>173</v>
      </c>
      <c r="B5" s="83">
        <v>86.24</v>
      </c>
      <c r="C5" s="83">
        <v>98.04</v>
      </c>
      <c r="D5" s="83">
        <v>1552</v>
      </c>
      <c r="E5" s="83">
        <v>1765</v>
      </c>
      <c r="F5" s="83">
        <v>808.5</v>
      </c>
    </row>
    <row r="6" spans="1:6" ht="15.75">
      <c r="A6" s="82" t="s">
        <v>174</v>
      </c>
      <c r="B6" s="83">
        <v>79.99</v>
      </c>
      <c r="C6" s="83">
        <v>87.38</v>
      </c>
      <c r="D6" s="83">
        <v>1440</v>
      </c>
      <c r="E6" s="83">
        <v>1573</v>
      </c>
      <c r="F6" s="83">
        <v>89</v>
      </c>
    </row>
    <row r="7" spans="1:6" ht="15.75">
      <c r="A7" s="82" t="s">
        <v>175</v>
      </c>
      <c r="B7" s="83">
        <v>90.27</v>
      </c>
      <c r="C7" s="83">
        <v>102.09</v>
      </c>
      <c r="D7" s="83">
        <v>1625</v>
      </c>
      <c r="E7" s="83">
        <v>1838</v>
      </c>
      <c r="F7" s="83">
        <v>185.7</v>
      </c>
    </row>
    <row r="8" spans="1:6" ht="15.75">
      <c r="A8" s="82" t="s">
        <v>176</v>
      </c>
      <c r="B8" s="83">
        <v>85.21</v>
      </c>
      <c r="C8" s="83">
        <v>98.85</v>
      </c>
      <c r="D8" s="83">
        <v>1534</v>
      </c>
      <c r="E8" s="83">
        <v>1779</v>
      </c>
      <c r="F8" s="83">
        <v>246.5</v>
      </c>
    </row>
    <row r="9" spans="1:6" ht="15.75">
      <c r="A9" s="82" t="s">
        <v>177</v>
      </c>
      <c r="B9" s="83">
        <v>72.73</v>
      </c>
      <c r="C9" s="83">
        <v>80.42</v>
      </c>
      <c r="D9" s="83">
        <v>1309</v>
      </c>
      <c r="E9" s="83">
        <v>1448</v>
      </c>
      <c r="F9" s="83">
        <v>66.7</v>
      </c>
    </row>
    <row r="10" spans="1:6" ht="15.75">
      <c r="A10" s="82" t="s">
        <v>149</v>
      </c>
      <c r="B10" s="83">
        <v>79.56</v>
      </c>
      <c r="C10" s="83">
        <v>90.17</v>
      </c>
      <c r="D10" s="83">
        <v>1432</v>
      </c>
      <c r="E10" s="83">
        <v>1623</v>
      </c>
      <c r="F10" s="83">
        <v>571</v>
      </c>
    </row>
    <row r="11" spans="1:6" ht="15.75">
      <c r="A11" s="82" t="s">
        <v>178</v>
      </c>
      <c r="B11" s="83">
        <v>85.31</v>
      </c>
      <c r="C11" s="83">
        <v>96.83</v>
      </c>
      <c r="D11" s="83">
        <v>1536</v>
      </c>
      <c r="E11" s="83">
        <v>1743</v>
      </c>
      <c r="F11" s="83">
        <v>135.7</v>
      </c>
    </row>
    <row r="12" spans="1:6" ht="15.75">
      <c r="A12" s="82" t="s">
        <v>179</v>
      </c>
      <c r="B12" s="83">
        <v>87.93</v>
      </c>
      <c r="C12" s="83">
        <v>99.76</v>
      </c>
      <c r="D12" s="83">
        <v>1583</v>
      </c>
      <c r="E12" s="83">
        <v>1796</v>
      </c>
      <c r="F12" s="83">
        <v>128</v>
      </c>
    </row>
    <row r="13" spans="1:6" ht="15.75">
      <c r="A13" s="88" t="s">
        <v>180</v>
      </c>
      <c r="B13" s="90">
        <v>83.96</v>
      </c>
      <c r="C13" s="89">
        <v>95.75</v>
      </c>
      <c r="D13" s="91">
        <v>1511</v>
      </c>
      <c r="E13" s="91">
        <v>1724</v>
      </c>
      <c r="F13" s="89">
        <v>151</v>
      </c>
    </row>
    <row r="14" spans="1:6" ht="15.75">
      <c r="A14" s="82" t="s">
        <v>181</v>
      </c>
      <c r="B14" s="83">
        <v>85.21</v>
      </c>
      <c r="C14" s="83">
        <v>96.86</v>
      </c>
      <c r="D14" s="83">
        <v>1534</v>
      </c>
      <c r="E14" s="83">
        <v>1744</v>
      </c>
      <c r="F14" s="83">
        <v>49</v>
      </c>
    </row>
    <row r="15" spans="1:6" ht="15.75">
      <c r="A15" s="82" t="s">
        <v>182</v>
      </c>
      <c r="B15" s="83">
        <v>82.9</v>
      </c>
      <c r="C15" s="83">
        <v>94.52</v>
      </c>
      <c r="D15" s="83">
        <v>1492</v>
      </c>
      <c r="E15" s="83">
        <v>1701</v>
      </c>
      <c r="F15" s="83">
        <v>7.1</v>
      </c>
    </row>
    <row r="16" spans="1:6" ht="15.75">
      <c r="A16" s="82" t="s">
        <v>183</v>
      </c>
      <c r="B16" s="83">
        <v>93.65</v>
      </c>
      <c r="C16" s="83">
        <v>105.48</v>
      </c>
      <c r="D16" s="83">
        <v>1686</v>
      </c>
      <c r="E16" s="83">
        <v>1899</v>
      </c>
      <c r="F16" s="83">
        <v>57</v>
      </c>
    </row>
    <row r="17" spans="1:6" ht="15.75">
      <c r="A17" s="82" t="s">
        <v>184</v>
      </c>
      <c r="B17" s="83">
        <v>86.67</v>
      </c>
      <c r="C17" s="83">
        <v>98.43</v>
      </c>
      <c r="D17" s="83">
        <v>1560</v>
      </c>
      <c r="E17" s="83">
        <v>1772</v>
      </c>
      <c r="F17" s="83">
        <v>57.4</v>
      </c>
    </row>
    <row r="18" spans="1:6" ht="15.75">
      <c r="A18" s="82" t="s">
        <v>185</v>
      </c>
      <c r="B18" s="83">
        <v>90.28</v>
      </c>
      <c r="C18" s="83">
        <v>102.02</v>
      </c>
      <c r="D18" s="83">
        <v>1625</v>
      </c>
      <c r="E18" s="83">
        <v>1836</v>
      </c>
      <c r="F18" s="83">
        <v>78</v>
      </c>
    </row>
    <row r="19" spans="1:6" ht="15.75">
      <c r="A19" s="82" t="s">
        <v>186</v>
      </c>
      <c r="B19" s="83">
        <v>87.81</v>
      </c>
      <c r="C19" s="83">
        <v>99.54</v>
      </c>
      <c r="D19" s="83">
        <v>1581</v>
      </c>
      <c r="E19" s="83">
        <v>1792</v>
      </c>
      <c r="F19" s="83">
        <v>135</v>
      </c>
    </row>
    <row r="20" spans="1:6" ht="15.75">
      <c r="A20" s="82" t="s">
        <v>187</v>
      </c>
      <c r="B20" s="83">
        <v>91.98</v>
      </c>
      <c r="C20" s="83">
        <v>103.8</v>
      </c>
      <c r="D20" s="83">
        <v>1656</v>
      </c>
      <c r="E20" s="83">
        <v>1868</v>
      </c>
      <c r="F20" s="83">
        <v>239</v>
      </c>
    </row>
    <row r="21" spans="1:6" ht="15.75">
      <c r="A21" s="82" t="s">
        <v>188</v>
      </c>
      <c r="B21" s="83">
        <v>82.7</v>
      </c>
      <c r="C21" s="83">
        <v>94.4</v>
      </c>
      <c r="D21" s="83">
        <v>1489</v>
      </c>
      <c r="E21" s="83">
        <v>1699</v>
      </c>
      <c r="F21" s="83">
        <v>120</v>
      </c>
    </row>
    <row r="22" spans="1:6" ht="15.75">
      <c r="A22" s="82" t="s">
        <v>189</v>
      </c>
      <c r="B22" s="83">
        <v>88.65</v>
      </c>
      <c r="C22" s="83">
        <v>100.85</v>
      </c>
      <c r="D22" s="83">
        <v>1596</v>
      </c>
      <c r="E22" s="83">
        <v>1815</v>
      </c>
      <c r="F22" s="83">
        <v>140</v>
      </c>
    </row>
    <row r="23" spans="1:6" ht="15.75">
      <c r="A23" s="82" t="s">
        <v>190</v>
      </c>
      <c r="B23" s="83">
        <v>86.1</v>
      </c>
      <c r="C23" s="83">
        <v>97.87</v>
      </c>
      <c r="D23" s="83">
        <v>1550</v>
      </c>
      <c r="E23" s="83">
        <v>1762</v>
      </c>
      <c r="F23" s="83">
        <v>56</v>
      </c>
    </row>
    <row r="24" spans="1:6" ht="15.75">
      <c r="A24" s="82" t="s">
        <v>191</v>
      </c>
      <c r="B24" s="83">
        <v>85.31</v>
      </c>
      <c r="C24" s="83">
        <v>95.97</v>
      </c>
      <c r="D24" s="83">
        <v>1536</v>
      </c>
      <c r="E24" s="83">
        <v>1727</v>
      </c>
      <c r="F24" s="83">
        <v>28.1</v>
      </c>
    </row>
    <row r="25" spans="1:6" ht="15.75">
      <c r="A25" s="84"/>
      <c r="F25">
        <f>SUM(F5:F24)</f>
        <v>3348.7</v>
      </c>
    </row>
    <row r="26" ht="15.75">
      <c r="A26" s="85" t="s">
        <v>192</v>
      </c>
    </row>
  </sheetData>
  <mergeCells count="1">
    <mergeCell ref="A1:A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75" zoomScaleNormal="75" workbookViewId="0" topLeftCell="A30">
      <selection activeCell="H64" sqref="H64"/>
    </sheetView>
  </sheetViews>
  <sheetFormatPr defaultColWidth="9.140625" defaultRowHeight="12.75"/>
  <cols>
    <col min="1" max="1" width="9.28125" style="35" bestFit="1" customWidth="1"/>
    <col min="2" max="2" width="30.7109375" style="35" customWidth="1"/>
    <col min="3" max="3" width="19.140625" style="35" customWidth="1"/>
    <col min="4" max="4" width="19.8515625" style="35" customWidth="1"/>
    <col min="5" max="9" width="18.140625" style="35" customWidth="1"/>
    <col min="10" max="10" width="9.28125" style="35" bestFit="1" customWidth="1"/>
    <col min="11" max="11" width="12.8515625" style="35" customWidth="1"/>
    <col min="12" max="12" width="9.28125" style="35" bestFit="1" customWidth="1"/>
    <col min="13" max="14" width="9.8515625" style="35" customWidth="1"/>
    <col min="15" max="15" width="9.8515625" style="35" bestFit="1" customWidth="1"/>
    <col min="16" max="16" width="9.140625" style="35" customWidth="1"/>
    <col min="17" max="17" width="14.28125" style="35" bestFit="1" customWidth="1"/>
    <col min="18" max="16384" width="9.140625" style="35" customWidth="1"/>
  </cols>
  <sheetData>
    <row r="1" spans="1:9" ht="15.75" hidden="1">
      <c r="A1" s="207" t="s">
        <v>96</v>
      </c>
      <c r="B1" s="207"/>
      <c r="C1" s="207"/>
      <c r="D1" s="207"/>
      <c r="E1" s="207"/>
      <c r="F1" s="207"/>
      <c r="G1" s="207"/>
      <c r="H1" s="207"/>
      <c r="I1" s="207"/>
    </row>
    <row r="2" ht="15.75" hidden="1">
      <c r="I2" s="36"/>
    </row>
    <row r="3" spans="1:17" ht="15" customHeight="1" hidden="1">
      <c r="A3" s="227" t="s">
        <v>0</v>
      </c>
      <c r="B3" s="227" t="s">
        <v>97</v>
      </c>
      <c r="C3" s="227" t="s">
        <v>98</v>
      </c>
      <c r="D3" s="227" t="s">
        <v>99</v>
      </c>
      <c r="E3" s="233" t="s">
        <v>100</v>
      </c>
      <c r="F3" s="234"/>
      <c r="G3" s="233" t="s">
        <v>102</v>
      </c>
      <c r="H3" s="234"/>
      <c r="K3" s="208" t="s">
        <v>103</v>
      </c>
      <c r="L3" s="209"/>
      <c r="M3" s="39" t="s">
        <v>104</v>
      </c>
      <c r="N3" s="39" t="s">
        <v>105</v>
      </c>
      <c r="P3" s="220" t="s">
        <v>101</v>
      </c>
      <c r="Q3" s="220"/>
    </row>
    <row r="4" spans="1:17" ht="16.5" customHeight="1" hidden="1">
      <c r="A4" s="227"/>
      <c r="B4" s="227"/>
      <c r="C4" s="227"/>
      <c r="D4" s="227"/>
      <c r="E4" s="235"/>
      <c r="F4" s="236"/>
      <c r="G4" s="235"/>
      <c r="H4" s="236"/>
      <c r="K4" s="41" t="s">
        <v>106</v>
      </c>
      <c r="L4" s="42">
        <v>1</v>
      </c>
      <c r="M4" s="43">
        <v>1389.71</v>
      </c>
      <c r="N4" s="44">
        <f>M4*1.18</f>
        <v>1639.8578</v>
      </c>
      <c r="P4" s="220"/>
      <c r="Q4" s="220"/>
    </row>
    <row r="5" spans="1:17" ht="31.5" customHeight="1" hidden="1">
      <c r="A5" s="227"/>
      <c r="B5" s="227"/>
      <c r="C5" s="227"/>
      <c r="D5" s="227"/>
      <c r="E5" s="37" t="s">
        <v>107</v>
      </c>
      <c r="F5" s="37" t="s">
        <v>108</v>
      </c>
      <c r="G5" s="37" t="s">
        <v>107</v>
      </c>
      <c r="H5" s="37" t="s">
        <v>108</v>
      </c>
      <c r="K5" s="41" t="s">
        <v>109</v>
      </c>
      <c r="L5" s="42">
        <v>1.12</v>
      </c>
      <c r="M5" s="44">
        <f>M4*L5</f>
        <v>1556.4752</v>
      </c>
      <c r="N5" s="44">
        <f>M5*1.18</f>
        <v>1836.640736</v>
      </c>
      <c r="P5" s="37" t="s">
        <v>107</v>
      </c>
      <c r="Q5" s="37" t="s">
        <v>108</v>
      </c>
    </row>
    <row r="6" spans="1:17" ht="15.75" hidden="1">
      <c r="A6" s="37"/>
      <c r="B6" s="45" t="s">
        <v>103</v>
      </c>
      <c r="C6" s="46"/>
      <c r="D6" s="46"/>
      <c r="E6" s="46"/>
      <c r="F6" s="37"/>
      <c r="G6" s="46"/>
      <c r="H6" s="37"/>
      <c r="K6" s="41" t="s">
        <v>110</v>
      </c>
      <c r="L6" s="42">
        <f>M6/D7</f>
        <v>1.2100006476171288</v>
      </c>
      <c r="M6" s="44">
        <v>1681.55</v>
      </c>
      <c r="N6" s="44">
        <f>M6*1.18</f>
        <v>1984.2289999999998</v>
      </c>
      <c r="P6" s="37"/>
      <c r="Q6" s="37"/>
    </row>
    <row r="7" spans="1:17" ht="15.75" hidden="1">
      <c r="A7" s="37" t="s">
        <v>111</v>
      </c>
      <c r="B7" s="47" t="s">
        <v>112</v>
      </c>
      <c r="C7" s="46" t="s">
        <v>113</v>
      </c>
      <c r="D7" s="46">
        <v>1389.71</v>
      </c>
      <c r="E7" s="46">
        <v>1955.48</v>
      </c>
      <c r="F7" s="49">
        <f>E7/D7</f>
        <v>1.4071137143720631</v>
      </c>
      <c r="G7" s="48">
        <f>D7*H7</f>
        <v>1556.4752</v>
      </c>
      <c r="H7" s="49">
        <v>1.12</v>
      </c>
      <c r="K7" s="41" t="s">
        <v>114</v>
      </c>
      <c r="L7" s="42">
        <f>M7/M4</f>
        <v>1.4071137143720631</v>
      </c>
      <c r="M7" s="44">
        <v>1955.48</v>
      </c>
      <c r="N7" s="44">
        <f>M7*1.18</f>
        <v>2307.4664</v>
      </c>
      <c r="P7" s="37">
        <v>1405.5</v>
      </c>
      <c r="Q7" s="72">
        <f>P7/D7</f>
        <v>1.011362082736686</v>
      </c>
    </row>
    <row r="8" spans="11:14" ht="15" hidden="1">
      <c r="K8" s="50"/>
      <c r="L8" s="50"/>
      <c r="M8" s="51"/>
      <c r="N8" s="52"/>
    </row>
    <row r="9" spans="8:14" ht="15.75" hidden="1">
      <c r="H9" s="36" t="s">
        <v>115</v>
      </c>
      <c r="K9" s="50"/>
      <c r="L9" s="50"/>
      <c r="M9" s="51"/>
      <c r="N9" s="52"/>
    </row>
    <row r="10" spans="1:14" ht="15.75" customHeight="1" hidden="1">
      <c r="A10" s="227" t="s">
        <v>0</v>
      </c>
      <c r="B10" s="215" t="s">
        <v>97</v>
      </c>
      <c r="C10" s="215" t="s">
        <v>98</v>
      </c>
      <c r="D10" s="215" t="s">
        <v>116</v>
      </c>
      <c r="E10" s="53"/>
      <c r="F10" s="215" t="s">
        <v>117</v>
      </c>
      <c r="G10" s="223" t="s">
        <v>118</v>
      </c>
      <c r="H10" s="224"/>
      <c r="K10" s="50"/>
      <c r="L10" s="50"/>
      <c r="M10" s="51"/>
      <c r="N10" s="52"/>
    </row>
    <row r="11" spans="1:14" ht="15.75" hidden="1">
      <c r="A11" s="227"/>
      <c r="B11" s="221"/>
      <c r="C11" s="221"/>
      <c r="D11" s="221"/>
      <c r="E11" s="54"/>
      <c r="F11" s="221"/>
      <c r="G11" s="225" t="s">
        <v>119</v>
      </c>
      <c r="H11" s="226"/>
      <c r="K11" s="50"/>
      <c r="L11" s="50"/>
      <c r="M11" s="51"/>
      <c r="N11" s="52"/>
    </row>
    <row r="12" spans="1:14" ht="63" hidden="1">
      <c r="A12" s="227"/>
      <c r="B12" s="222"/>
      <c r="C12" s="222"/>
      <c r="D12" s="222"/>
      <c r="E12" s="56" t="s">
        <v>120</v>
      </c>
      <c r="F12" s="222"/>
      <c r="G12" s="55" t="s">
        <v>107</v>
      </c>
      <c r="H12" s="55" t="s">
        <v>108</v>
      </c>
      <c r="K12" s="50"/>
      <c r="L12" s="50"/>
      <c r="M12" s="51"/>
      <c r="N12" s="52"/>
    </row>
    <row r="13" spans="1:14" ht="15.75" hidden="1">
      <c r="A13" s="37"/>
      <c r="B13" s="45" t="s">
        <v>103</v>
      </c>
      <c r="C13" s="46"/>
      <c r="D13" s="46"/>
      <c r="E13" s="56"/>
      <c r="F13" s="46"/>
      <c r="G13" s="46"/>
      <c r="H13" s="37"/>
      <c r="K13" s="50"/>
      <c r="L13" s="50"/>
      <c r="M13" s="51"/>
      <c r="N13" s="52"/>
    </row>
    <row r="14" spans="1:14" ht="31.5" hidden="1">
      <c r="A14" s="38" t="s">
        <v>30</v>
      </c>
      <c r="B14" s="47" t="s">
        <v>96</v>
      </c>
      <c r="C14" s="38" t="s">
        <v>113</v>
      </c>
      <c r="D14" s="38">
        <v>1389.71</v>
      </c>
      <c r="E14" s="38"/>
      <c r="F14" s="38"/>
      <c r="G14" s="57">
        <f>G7</f>
        <v>1556.4752</v>
      </c>
      <c r="H14" s="58">
        <f>H7</f>
        <v>1.12</v>
      </c>
      <c r="K14" s="50"/>
      <c r="L14" s="50"/>
      <c r="M14" s="51"/>
      <c r="N14" s="59">
        <f>1.18*D14</f>
        <v>1639.8578</v>
      </c>
    </row>
    <row r="15" spans="1:14" ht="31.5" hidden="1">
      <c r="A15" s="37"/>
      <c r="B15" s="60" t="s">
        <v>121</v>
      </c>
      <c r="C15" s="46"/>
      <c r="D15" s="46"/>
      <c r="E15" s="46"/>
      <c r="F15" s="37"/>
      <c r="G15" s="37"/>
      <c r="H15" s="37"/>
      <c r="K15" s="50"/>
      <c r="L15" s="50"/>
      <c r="M15" s="51"/>
      <c r="N15" s="59"/>
    </row>
    <row r="16" spans="1:14" ht="31.5" hidden="1">
      <c r="A16" s="61" t="s">
        <v>30</v>
      </c>
      <c r="B16" s="62" t="s">
        <v>96</v>
      </c>
      <c r="C16" s="53" t="s">
        <v>159</v>
      </c>
      <c r="D16" s="38">
        <v>25.9</v>
      </c>
      <c r="E16" s="46"/>
      <c r="F16" s="37"/>
      <c r="G16" s="57">
        <f>D16*H16</f>
        <v>27.972</v>
      </c>
      <c r="H16" s="63">
        <v>1.08</v>
      </c>
      <c r="K16" s="50"/>
      <c r="L16" s="50"/>
      <c r="M16" s="51"/>
      <c r="N16" s="59">
        <f>1.18*D16</f>
        <v>30.561999999999998</v>
      </c>
    </row>
    <row r="17" spans="1:14" ht="31.5" hidden="1">
      <c r="A17" s="37"/>
      <c r="B17" s="60" t="s">
        <v>122</v>
      </c>
      <c r="C17" s="46"/>
      <c r="D17" s="46"/>
      <c r="E17" s="46"/>
      <c r="F17" s="37"/>
      <c r="G17" s="37"/>
      <c r="H17" s="64"/>
      <c r="K17" s="50"/>
      <c r="L17" s="50"/>
      <c r="M17" s="51"/>
      <c r="N17" s="59"/>
    </row>
    <row r="18" spans="1:14" ht="31.5" hidden="1">
      <c r="A18" s="37" t="s">
        <v>30</v>
      </c>
      <c r="B18" s="47" t="s">
        <v>96</v>
      </c>
      <c r="C18" s="46" t="s">
        <v>159</v>
      </c>
      <c r="D18" s="38">
        <v>28.14</v>
      </c>
      <c r="E18" s="46"/>
      <c r="F18" s="37"/>
      <c r="G18" s="57">
        <f>D18*H18</f>
        <v>30.3912</v>
      </c>
      <c r="H18" s="63">
        <v>1.08</v>
      </c>
      <c r="K18" s="50"/>
      <c r="L18" s="50"/>
      <c r="M18" s="51"/>
      <c r="N18" s="59">
        <f>1.18*D18</f>
        <v>33.2052</v>
      </c>
    </row>
    <row r="19" ht="15" hidden="1"/>
    <row r="20" ht="15" hidden="1"/>
    <row r="21" ht="15.75" hidden="1">
      <c r="M21" s="36" t="s">
        <v>123</v>
      </c>
    </row>
    <row r="22" spans="1:14" ht="15.75" hidden="1">
      <c r="A22" s="213" t="s">
        <v>0</v>
      </c>
      <c r="B22" s="61" t="s">
        <v>124</v>
      </c>
      <c r="C22" s="214" t="s">
        <v>125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5" t="s">
        <v>126</v>
      </c>
    </row>
    <row r="23" spans="1:14" ht="63" hidden="1">
      <c r="A23" s="213"/>
      <c r="B23" s="65" t="s">
        <v>127</v>
      </c>
      <c r="C23" s="66" t="s">
        <v>128</v>
      </c>
      <c r="D23" s="212" t="s">
        <v>129</v>
      </c>
      <c r="E23" s="212"/>
      <c r="F23" s="212" t="s">
        <v>130</v>
      </c>
      <c r="G23" s="212"/>
      <c r="H23" s="220" t="s">
        <v>131</v>
      </c>
      <c r="I23" s="220"/>
      <c r="J23" s="212" t="s">
        <v>132</v>
      </c>
      <c r="K23" s="212"/>
      <c r="L23" s="38" t="s">
        <v>133</v>
      </c>
      <c r="M23" s="38" t="s">
        <v>134</v>
      </c>
      <c r="N23" s="216"/>
    </row>
    <row r="24" spans="1:14" ht="15" hidden="1">
      <c r="A24" s="213"/>
      <c r="B24" s="67"/>
      <c r="C24" s="214" t="s">
        <v>135</v>
      </c>
      <c r="D24" s="210" t="s">
        <v>135</v>
      </c>
      <c r="E24" s="210" t="s">
        <v>136</v>
      </c>
      <c r="F24" s="210" t="s">
        <v>135</v>
      </c>
      <c r="G24" s="210" t="s">
        <v>136</v>
      </c>
      <c r="H24" s="210" t="s">
        <v>135</v>
      </c>
      <c r="I24" s="210" t="s">
        <v>136</v>
      </c>
      <c r="J24" s="210" t="s">
        <v>135</v>
      </c>
      <c r="K24" s="210" t="s">
        <v>136</v>
      </c>
      <c r="L24" s="210" t="s">
        <v>137</v>
      </c>
      <c r="M24" s="210" t="s">
        <v>137</v>
      </c>
      <c r="N24" s="216"/>
    </row>
    <row r="25" spans="1:14" ht="15" hidden="1">
      <c r="A25" s="213"/>
      <c r="B25" s="68"/>
      <c r="C25" s="214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7"/>
    </row>
    <row r="26" spans="1:14" ht="15.75" hidden="1">
      <c r="A26" s="40"/>
      <c r="B26" s="6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 hidden="1">
      <c r="A27" s="210"/>
      <c r="B27" s="218" t="s">
        <v>138</v>
      </c>
      <c r="C27" s="210"/>
      <c r="D27" s="211">
        <f>H16-1</f>
        <v>0.08000000000000007</v>
      </c>
      <c r="E27" s="212"/>
      <c r="F27" s="211">
        <f>H18-1</f>
        <v>0.08000000000000007</v>
      </c>
      <c r="G27" s="212"/>
      <c r="H27" s="211">
        <f>H7-1</f>
        <v>0.1200000000000001</v>
      </c>
      <c r="I27" s="212"/>
      <c r="J27" s="211">
        <f>H7-1</f>
        <v>0.1200000000000001</v>
      </c>
      <c r="K27" s="212"/>
      <c r="L27" s="211">
        <v>0.15</v>
      </c>
      <c r="M27" s="211">
        <v>0.15</v>
      </c>
      <c r="N27" s="210"/>
    </row>
    <row r="28" spans="1:14" ht="15" customHeight="1" hidden="1">
      <c r="A28" s="210"/>
      <c r="B28" s="219"/>
      <c r="C28" s="210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0"/>
    </row>
    <row r="29" ht="15" hidden="1"/>
    <row r="31" spans="1:9" ht="60.75" customHeight="1">
      <c r="A31" s="231" t="s">
        <v>150</v>
      </c>
      <c r="B31" s="232"/>
      <c r="C31" s="232"/>
      <c r="D31" s="232"/>
      <c r="E31" s="232"/>
      <c r="F31" s="232"/>
      <c r="G31" s="232"/>
      <c r="H31" s="232"/>
      <c r="I31" s="232"/>
    </row>
    <row r="32" ht="39" customHeight="1">
      <c r="I32" s="70"/>
    </row>
    <row r="33" spans="1:9" ht="72" customHeight="1">
      <c r="A33" s="38" t="s">
        <v>139</v>
      </c>
      <c r="B33" s="38" t="s">
        <v>140</v>
      </c>
      <c r="C33" s="273" t="s">
        <v>141</v>
      </c>
      <c r="D33" s="290" t="s">
        <v>160</v>
      </c>
      <c r="E33" s="290" t="s">
        <v>161</v>
      </c>
      <c r="F33" s="290" t="s">
        <v>162</v>
      </c>
      <c r="G33" s="290" t="s">
        <v>163</v>
      </c>
      <c r="H33" s="38" t="s">
        <v>151</v>
      </c>
      <c r="I33" s="38" t="s">
        <v>164</v>
      </c>
    </row>
    <row r="34" spans="1:9" ht="63">
      <c r="A34" s="40">
        <v>1</v>
      </c>
      <c r="B34" s="71" t="s">
        <v>142</v>
      </c>
      <c r="C34" s="270"/>
      <c r="D34" s="294"/>
      <c r="E34" s="294"/>
      <c r="F34" s="291">
        <f>SUM(F35:F40)</f>
        <v>1567.4509</v>
      </c>
      <c r="G34" s="292">
        <f>SUM(G35:G40)</f>
        <v>1741.5239719999997</v>
      </c>
      <c r="H34" s="289">
        <f>G34/F34</f>
        <v>1.1110548802517513</v>
      </c>
      <c r="I34" s="271"/>
    </row>
    <row r="35" spans="1:9" ht="15.75">
      <c r="A35" s="40" t="s">
        <v>143</v>
      </c>
      <c r="B35" s="73" t="s">
        <v>152</v>
      </c>
      <c r="C35" s="273">
        <v>5.47</v>
      </c>
      <c r="D35" s="76">
        <v>30.56</v>
      </c>
      <c r="E35" s="76">
        <f aca="true" t="shared" si="0" ref="E35:E40">D35*H35</f>
        <v>33.0048</v>
      </c>
      <c r="F35" s="293">
        <f aca="true" t="shared" si="1" ref="F35:G40">D35*$C35</f>
        <v>167.1632</v>
      </c>
      <c r="G35" s="293">
        <f t="shared" si="1"/>
        <v>180.536256</v>
      </c>
      <c r="H35" s="272">
        <v>1.08</v>
      </c>
      <c r="I35" s="273"/>
    </row>
    <row r="36" spans="1:9" ht="15.75">
      <c r="A36" s="40" t="s">
        <v>144</v>
      </c>
      <c r="B36" s="73" t="s">
        <v>153</v>
      </c>
      <c r="C36" s="273">
        <v>9.12</v>
      </c>
      <c r="D36" s="76">
        <v>33.21</v>
      </c>
      <c r="E36" s="76">
        <f t="shared" si="0"/>
        <v>35.866800000000005</v>
      </c>
      <c r="F36" s="293">
        <f t="shared" si="1"/>
        <v>302.8752</v>
      </c>
      <c r="G36" s="293">
        <f t="shared" si="1"/>
        <v>327.10521600000004</v>
      </c>
      <c r="H36" s="272">
        <v>1.08</v>
      </c>
      <c r="I36" s="273"/>
    </row>
    <row r="37" spans="1:9" ht="31.5">
      <c r="A37" s="40" t="s">
        <v>145</v>
      </c>
      <c r="B37" s="73" t="s">
        <v>154</v>
      </c>
      <c r="C37" s="273">
        <v>3.65</v>
      </c>
      <c r="D37" s="76">
        <v>95.25</v>
      </c>
      <c r="E37" s="76">
        <f t="shared" si="0"/>
        <v>106.68</v>
      </c>
      <c r="F37" s="293">
        <f t="shared" si="1"/>
        <v>347.66249999999997</v>
      </c>
      <c r="G37" s="293">
        <f t="shared" si="1"/>
        <v>389.382</v>
      </c>
      <c r="H37" s="272">
        <v>1.12</v>
      </c>
      <c r="I37" s="74">
        <v>90.87</v>
      </c>
    </row>
    <row r="38" spans="1:9" ht="15.75">
      <c r="A38" s="40" t="s">
        <v>146</v>
      </c>
      <c r="B38" s="73" t="s">
        <v>155</v>
      </c>
      <c r="C38" s="273">
        <v>18</v>
      </c>
      <c r="D38" s="76">
        <v>32.8</v>
      </c>
      <c r="E38" s="295">
        <f t="shared" si="0"/>
        <v>36.736</v>
      </c>
      <c r="F38" s="293">
        <f t="shared" si="1"/>
        <v>590.4</v>
      </c>
      <c r="G38" s="293">
        <f t="shared" si="1"/>
        <v>661.2479999999999</v>
      </c>
      <c r="H38" s="272">
        <v>1.12</v>
      </c>
      <c r="I38" s="74">
        <v>31.29</v>
      </c>
    </row>
    <row r="39" spans="1:9" ht="31.5">
      <c r="A39" s="40" t="s">
        <v>147</v>
      </c>
      <c r="B39" s="77" t="s">
        <v>156</v>
      </c>
      <c r="C39" s="273">
        <v>49</v>
      </c>
      <c r="D39" s="293">
        <v>2.35</v>
      </c>
      <c r="E39" s="76">
        <f t="shared" si="0"/>
        <v>2.7024999999999997</v>
      </c>
      <c r="F39" s="293">
        <f t="shared" si="1"/>
        <v>115.15</v>
      </c>
      <c r="G39" s="293">
        <f t="shared" si="1"/>
        <v>132.42249999999999</v>
      </c>
      <c r="H39" s="272">
        <v>1.15</v>
      </c>
      <c r="I39" s="273"/>
    </row>
    <row r="40" spans="1:9" ht="31.5">
      <c r="A40" s="40" t="s">
        <v>148</v>
      </c>
      <c r="B40" s="77" t="s">
        <v>157</v>
      </c>
      <c r="C40" s="273">
        <v>13</v>
      </c>
      <c r="D40" s="293">
        <v>3.4</v>
      </c>
      <c r="E40" s="76">
        <f t="shared" si="0"/>
        <v>3.9099999999999997</v>
      </c>
      <c r="F40" s="293">
        <f t="shared" si="1"/>
        <v>44.199999999999996</v>
      </c>
      <c r="G40" s="293">
        <f t="shared" si="1"/>
        <v>50.83</v>
      </c>
      <c r="H40" s="75">
        <v>1.15</v>
      </c>
      <c r="I40" s="38"/>
    </row>
    <row r="42" spans="2:9" ht="15">
      <c r="B42" s="274"/>
      <c r="C42" s="274"/>
      <c r="D42" s="274"/>
      <c r="E42" s="274"/>
      <c r="F42" s="274"/>
      <c r="G42" s="274"/>
      <c r="H42" s="274"/>
      <c r="I42" s="274"/>
    </row>
    <row r="43" spans="2:10" ht="31.5">
      <c r="B43" s="275" t="s">
        <v>103</v>
      </c>
      <c r="C43" s="275" t="s">
        <v>165</v>
      </c>
      <c r="D43" s="276" t="s">
        <v>197</v>
      </c>
      <c r="E43" s="277" t="s">
        <v>158</v>
      </c>
      <c r="F43" s="278" t="s">
        <v>248</v>
      </c>
      <c r="G43" s="278" t="s">
        <v>247</v>
      </c>
      <c r="H43" s="274"/>
      <c r="I43" s="274"/>
      <c r="J43" s="169"/>
    </row>
    <row r="44" spans="2:10" ht="15.75">
      <c r="B44" s="279" t="s">
        <v>106</v>
      </c>
      <c r="C44" s="280">
        <v>1</v>
      </c>
      <c r="D44" s="78">
        <v>1389.71</v>
      </c>
      <c r="E44" s="94">
        <f aca="true" t="shared" si="2" ref="E44:E49">D44*1.18</f>
        <v>1639.8578</v>
      </c>
      <c r="F44" s="97">
        <v>0.02</v>
      </c>
      <c r="G44" s="281">
        <f aca="true" t="shared" si="3" ref="G44:G49">E44*$F$44</f>
        <v>32.797156</v>
      </c>
      <c r="H44" s="274"/>
      <c r="I44" s="274"/>
      <c r="J44" s="168"/>
    </row>
    <row r="45" spans="2:10" ht="30">
      <c r="B45" s="282" t="s">
        <v>166</v>
      </c>
      <c r="C45" s="280">
        <v>1.12</v>
      </c>
      <c r="D45" s="94">
        <f>D44*C45</f>
        <v>1556.4752</v>
      </c>
      <c r="E45" s="94">
        <f t="shared" si="2"/>
        <v>1836.640736</v>
      </c>
      <c r="F45" s="274"/>
      <c r="G45" s="281">
        <f t="shared" si="3"/>
        <v>36.73281472</v>
      </c>
      <c r="H45" s="274"/>
      <c r="I45" s="274"/>
      <c r="J45" s="168"/>
    </row>
    <row r="46" spans="2:10" ht="15" hidden="1">
      <c r="B46" s="279" t="s">
        <v>110</v>
      </c>
      <c r="C46" s="280">
        <v>1.21</v>
      </c>
      <c r="D46" s="94">
        <v>1681.55</v>
      </c>
      <c r="E46" s="94">
        <f t="shared" si="2"/>
        <v>1984.2289999999998</v>
      </c>
      <c r="F46" s="274"/>
      <c r="G46" s="96">
        <f t="shared" si="3"/>
        <v>39.68458</v>
      </c>
      <c r="H46" s="274"/>
      <c r="I46" s="274"/>
      <c r="J46" s="168"/>
    </row>
    <row r="47" spans="2:10" ht="30">
      <c r="B47" s="282" t="s">
        <v>167</v>
      </c>
      <c r="C47" s="280">
        <f>D47/D44</f>
        <v>1.4071137143720631</v>
      </c>
      <c r="D47" s="94">
        <v>1955.48</v>
      </c>
      <c r="E47" s="94">
        <f t="shared" si="2"/>
        <v>2307.4664</v>
      </c>
      <c r="F47" s="274"/>
      <c r="G47" s="281">
        <f t="shared" si="3"/>
        <v>46.149328</v>
      </c>
      <c r="H47" s="274"/>
      <c r="I47" s="274"/>
      <c r="J47" s="168"/>
    </row>
    <row r="48" spans="2:10" ht="15.75">
      <c r="B48" s="92" t="s">
        <v>101</v>
      </c>
      <c r="C48" s="283">
        <f>D48/D44</f>
        <v>1.011362082736686</v>
      </c>
      <c r="D48" s="284">
        <v>1405.5</v>
      </c>
      <c r="E48" s="94">
        <f t="shared" si="2"/>
        <v>1658.49</v>
      </c>
      <c r="F48" s="274"/>
      <c r="G48" s="281">
        <f t="shared" si="3"/>
        <v>33.1698</v>
      </c>
      <c r="H48" s="274"/>
      <c r="I48" s="274"/>
      <c r="J48" s="168"/>
    </row>
    <row r="49" spans="2:10" ht="15">
      <c r="B49" s="274"/>
      <c r="C49" s="283">
        <f>E49/E44</f>
        <v>1.02606299155939</v>
      </c>
      <c r="D49" s="281">
        <v>1425.93</v>
      </c>
      <c r="E49" s="94">
        <f t="shared" si="2"/>
        <v>1682.5973999999999</v>
      </c>
      <c r="F49" s="274"/>
      <c r="G49" s="281">
        <f t="shared" si="3"/>
        <v>33.651948</v>
      </c>
      <c r="H49" s="274"/>
      <c r="I49" s="274"/>
      <c r="J49" s="168"/>
    </row>
    <row r="50" spans="2:9" ht="15.75">
      <c r="B50" s="274"/>
      <c r="C50" s="274"/>
      <c r="D50" s="274"/>
      <c r="E50" s="274"/>
      <c r="F50" s="285" t="s">
        <v>249</v>
      </c>
      <c r="G50" s="286">
        <f>D35/1.18</f>
        <v>25.898305084745765</v>
      </c>
      <c r="H50" s="287">
        <v>26.9</v>
      </c>
      <c r="I50" s="288">
        <f>H50/G50</f>
        <v>1.0386780104712041</v>
      </c>
    </row>
    <row r="51" spans="6:9" ht="15.75">
      <c r="F51" s="98" t="s">
        <v>250</v>
      </c>
      <c r="G51" s="99">
        <f>D36/1.18</f>
        <v>28.144067796610173</v>
      </c>
      <c r="H51" s="287">
        <v>30.24</v>
      </c>
      <c r="I51" s="288">
        <f>H51/G51</f>
        <v>1.074471544715447</v>
      </c>
    </row>
    <row r="53" spans="2:9" ht="45" customHeight="1">
      <c r="B53" s="95" t="s">
        <v>200</v>
      </c>
      <c r="C53" s="93" t="s">
        <v>198</v>
      </c>
      <c r="D53" s="93" t="s">
        <v>201</v>
      </c>
      <c r="E53" s="103" t="s">
        <v>202</v>
      </c>
      <c r="F53" s="228" t="s">
        <v>206</v>
      </c>
      <c r="G53" s="228"/>
      <c r="H53" s="229" t="s">
        <v>207</v>
      </c>
      <c r="I53" s="230"/>
    </row>
    <row r="54" spans="2:9" ht="15.75">
      <c r="B54" s="92" t="s">
        <v>137</v>
      </c>
      <c r="C54" s="96">
        <v>1425.93</v>
      </c>
      <c r="D54" s="97">
        <v>26.9</v>
      </c>
      <c r="E54" s="104">
        <v>30.24</v>
      </c>
      <c r="F54" s="108" t="s">
        <v>203</v>
      </c>
      <c r="G54" s="110">
        <v>0.15</v>
      </c>
      <c r="H54" s="106" t="s">
        <v>208</v>
      </c>
      <c r="I54" s="101" t="s">
        <v>209</v>
      </c>
    </row>
    <row r="55" spans="2:9" ht="15.75">
      <c r="B55" s="92" t="s">
        <v>199</v>
      </c>
      <c r="C55" s="94">
        <v>1556.4752</v>
      </c>
      <c r="D55" s="96">
        <f>E35/1.18</f>
        <v>27.97016949152543</v>
      </c>
      <c r="E55" s="105">
        <f>E36/1.18</f>
        <v>30.395593220338988</v>
      </c>
      <c r="F55" s="108" t="s">
        <v>204</v>
      </c>
      <c r="G55" s="110">
        <v>0.15</v>
      </c>
      <c r="H55" s="107">
        <v>0.7</v>
      </c>
      <c r="I55" s="102">
        <v>0.3</v>
      </c>
    </row>
    <row r="56" spans="6:8" ht="15">
      <c r="F56" s="109" t="s">
        <v>205</v>
      </c>
      <c r="G56" s="110">
        <v>0.08</v>
      </c>
      <c r="H56" s="100"/>
    </row>
    <row r="57" spans="3:7" ht="15">
      <c r="C57" s="296" t="s">
        <v>244</v>
      </c>
      <c r="D57" s="296"/>
      <c r="E57" s="296"/>
      <c r="F57" s="296"/>
      <c r="G57" s="110">
        <v>0.08</v>
      </c>
    </row>
    <row r="58" ht="15">
      <c r="G58" s="100"/>
    </row>
  </sheetData>
  <mergeCells count="52">
    <mergeCell ref="C24:C25"/>
    <mergeCell ref="I24:I25"/>
    <mergeCell ref="P3:Q4"/>
    <mergeCell ref="A3:A5"/>
    <mergeCell ref="B3:B5"/>
    <mergeCell ref="C3:C5"/>
    <mergeCell ref="D3:D5"/>
    <mergeCell ref="E3:F4"/>
    <mergeCell ref="A10:A12"/>
    <mergeCell ref="N22:N25"/>
    <mergeCell ref="D23:E23"/>
    <mergeCell ref="F23:G23"/>
    <mergeCell ref="H23:I23"/>
    <mergeCell ref="J23:K23"/>
    <mergeCell ref="C22:M22"/>
    <mergeCell ref="M24:M25"/>
    <mergeCell ref="J24:J25"/>
    <mergeCell ref="K24:K25"/>
    <mergeCell ref="L24:L25"/>
    <mergeCell ref="H24:H25"/>
    <mergeCell ref="D24:D25"/>
    <mergeCell ref="E24:E25"/>
    <mergeCell ref="F24:F25"/>
    <mergeCell ref="G24:G25"/>
    <mergeCell ref="H27:H28"/>
    <mergeCell ref="A27:A28"/>
    <mergeCell ref="B27:B28"/>
    <mergeCell ref="C27:C28"/>
    <mergeCell ref="D27:D28"/>
    <mergeCell ref="A22:A25"/>
    <mergeCell ref="I27:I28"/>
    <mergeCell ref="N27:N28"/>
    <mergeCell ref="J27:J28"/>
    <mergeCell ref="K27:K28"/>
    <mergeCell ref="L27:L28"/>
    <mergeCell ref="M27:M28"/>
    <mergeCell ref="E27:E28"/>
    <mergeCell ref="F27:F28"/>
    <mergeCell ref="G27:G28"/>
    <mergeCell ref="A1:I1"/>
    <mergeCell ref="K3:L3"/>
    <mergeCell ref="F10:F12"/>
    <mergeCell ref="G10:H10"/>
    <mergeCell ref="G11:H11"/>
    <mergeCell ref="G3:H4"/>
    <mergeCell ref="B10:B12"/>
    <mergeCell ref="C10:C12"/>
    <mergeCell ref="D10:D12"/>
    <mergeCell ref="F53:G53"/>
    <mergeCell ref="C57:F57"/>
    <mergeCell ref="H53:I53"/>
    <mergeCell ref="A31:I31"/>
  </mergeCells>
  <printOptions horizontalCentered="1"/>
  <pageMargins left="0.52" right="0.55" top="0.39" bottom="0.2755905511811024" header="0.2755905511811024" footer="0.196850393700787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I29" sqref="I29"/>
    </sheetView>
  </sheetViews>
  <sheetFormatPr defaultColWidth="9.140625" defaultRowHeight="12.75" outlineLevelRow="1" outlineLevelCol="1"/>
  <cols>
    <col min="1" max="1" width="3.28125" style="0" customWidth="1"/>
    <col min="2" max="2" width="34.00390625" style="172" customWidth="1"/>
    <col min="3" max="3" width="35.140625" style="172" customWidth="1"/>
    <col min="4" max="5" width="18.421875" style="185" customWidth="1" outlineLevel="1"/>
    <col min="6" max="6" width="27.7109375" style="185" customWidth="1" outlineLevel="1"/>
    <col min="7" max="7" width="18.8515625" style="0" customWidth="1"/>
  </cols>
  <sheetData>
    <row r="1" spans="1:6" ht="108.75" customHeight="1">
      <c r="A1" s="249" t="s">
        <v>294</v>
      </c>
      <c r="B1" s="250"/>
      <c r="C1" s="250"/>
      <c r="D1" s="250"/>
      <c r="E1" s="250"/>
      <c r="F1" s="250"/>
    </row>
    <row r="2" ht="15">
      <c r="A2" s="172"/>
    </row>
    <row r="3" spans="1:7" ht="60.75" customHeight="1">
      <c r="A3" s="255" t="s">
        <v>288</v>
      </c>
      <c r="B3" s="256"/>
      <c r="C3" s="256"/>
      <c r="D3" s="256"/>
      <c r="E3" s="256"/>
      <c r="F3" s="256"/>
      <c r="G3" s="195">
        <v>1.1</v>
      </c>
    </row>
    <row r="4" spans="1:7" ht="63">
      <c r="A4" s="173" t="s">
        <v>251</v>
      </c>
      <c r="B4" s="186" t="s">
        <v>252</v>
      </c>
      <c r="C4" s="186" t="s">
        <v>253</v>
      </c>
      <c r="D4" s="186" t="s">
        <v>284</v>
      </c>
      <c r="E4" s="186" t="s">
        <v>283</v>
      </c>
      <c r="F4" s="186" t="s">
        <v>282</v>
      </c>
      <c r="G4" s="186" t="s">
        <v>289</v>
      </c>
    </row>
    <row r="5" spans="1:7" ht="31.5">
      <c r="A5" s="238" t="s">
        <v>3</v>
      </c>
      <c r="B5" s="240" t="s">
        <v>285</v>
      </c>
      <c r="C5" s="175" t="s">
        <v>254</v>
      </c>
      <c r="D5" s="180">
        <v>13.1</v>
      </c>
      <c r="E5" s="180">
        <v>23.43</v>
      </c>
      <c r="F5" s="180">
        <v>14.68</v>
      </c>
      <c r="G5" s="196">
        <f>F5*$G$3</f>
        <v>16.148</v>
      </c>
    </row>
    <row r="6" spans="1:7" ht="47.25">
      <c r="A6" s="238"/>
      <c r="B6" s="240"/>
      <c r="C6" s="175" t="s">
        <v>255</v>
      </c>
      <c r="D6" s="179">
        <v>19.65</v>
      </c>
      <c r="E6" s="180">
        <v>35.74</v>
      </c>
      <c r="F6" s="179">
        <v>22</v>
      </c>
      <c r="G6" s="196">
        <f aca="true" t="shared" si="0" ref="G6:G48">F6*$G$3</f>
        <v>24.200000000000003</v>
      </c>
    </row>
    <row r="7" spans="1:7" ht="45" customHeight="1" outlineLevel="1">
      <c r="A7" s="237" t="s">
        <v>143</v>
      </c>
      <c r="B7" s="241" t="s">
        <v>293</v>
      </c>
      <c r="C7" s="181" t="s">
        <v>254</v>
      </c>
      <c r="D7" s="182">
        <v>4.83</v>
      </c>
      <c r="E7" s="182">
        <v>10.02</v>
      </c>
      <c r="F7" s="182">
        <v>5.41</v>
      </c>
      <c r="G7" s="196">
        <f t="shared" si="0"/>
        <v>5.9510000000000005</v>
      </c>
    </row>
    <row r="8" spans="1:7" ht="50.25" customHeight="1" outlineLevel="1">
      <c r="A8" s="237"/>
      <c r="B8" s="242"/>
      <c r="C8" s="174" t="s">
        <v>255</v>
      </c>
      <c r="D8" s="176">
        <v>7.24</v>
      </c>
      <c r="E8" s="176">
        <v>15.03</v>
      </c>
      <c r="F8" s="177">
        <v>8.11</v>
      </c>
      <c r="G8" s="196">
        <f t="shared" si="0"/>
        <v>8.921</v>
      </c>
    </row>
    <row r="9" spans="1:7" ht="31.5" outlineLevel="1">
      <c r="A9" s="237" t="s">
        <v>144</v>
      </c>
      <c r="B9" s="244" t="s">
        <v>256</v>
      </c>
      <c r="C9" s="174" t="s">
        <v>254</v>
      </c>
      <c r="D9" s="177">
        <v>1.35</v>
      </c>
      <c r="E9" s="177">
        <v>3.2</v>
      </c>
      <c r="F9" s="177">
        <v>1.51</v>
      </c>
      <c r="G9" s="196">
        <f t="shared" si="0"/>
        <v>1.6610000000000003</v>
      </c>
    </row>
    <row r="10" spans="1:7" ht="47.25" outlineLevel="1">
      <c r="A10" s="237"/>
      <c r="B10" s="244"/>
      <c r="C10" s="174" t="s">
        <v>255</v>
      </c>
      <c r="D10" s="176">
        <v>2.02</v>
      </c>
      <c r="E10" s="176">
        <v>4.8</v>
      </c>
      <c r="F10" s="177">
        <v>2.26</v>
      </c>
      <c r="G10" s="196">
        <f t="shared" si="0"/>
        <v>2.4859999999999998</v>
      </c>
    </row>
    <row r="11" spans="1:7" ht="31.5" outlineLevel="1">
      <c r="A11" s="237" t="s">
        <v>145</v>
      </c>
      <c r="B11" s="243" t="s">
        <v>257</v>
      </c>
      <c r="C11" s="174" t="s">
        <v>254</v>
      </c>
      <c r="D11" s="177">
        <v>2.36</v>
      </c>
      <c r="E11" s="177">
        <v>3.46</v>
      </c>
      <c r="F11" s="177">
        <v>2.64</v>
      </c>
      <c r="G11" s="196">
        <f t="shared" si="0"/>
        <v>2.9040000000000004</v>
      </c>
    </row>
    <row r="12" spans="1:7" ht="47.25" outlineLevel="1">
      <c r="A12" s="237"/>
      <c r="B12" s="243"/>
      <c r="C12" s="174" t="s">
        <v>255</v>
      </c>
      <c r="D12" s="177">
        <v>3.54</v>
      </c>
      <c r="E12" s="176">
        <v>5.19</v>
      </c>
      <c r="F12" s="177">
        <v>3.96</v>
      </c>
      <c r="G12" s="196">
        <f t="shared" si="0"/>
        <v>4.356</v>
      </c>
    </row>
    <row r="13" spans="1:7" ht="31.5" outlineLevel="1">
      <c r="A13" s="237" t="s">
        <v>146</v>
      </c>
      <c r="B13" s="243" t="s">
        <v>258</v>
      </c>
      <c r="C13" s="174" t="s">
        <v>254</v>
      </c>
      <c r="D13" s="177">
        <v>1.49</v>
      </c>
      <c r="E13" s="177">
        <v>3.3</v>
      </c>
      <c r="F13" s="177">
        <v>1.67</v>
      </c>
      <c r="G13" s="196">
        <f t="shared" si="0"/>
        <v>1.837</v>
      </c>
    </row>
    <row r="14" spans="1:7" ht="47.25" outlineLevel="1">
      <c r="A14" s="237"/>
      <c r="B14" s="243"/>
      <c r="C14" s="174" t="s">
        <v>255</v>
      </c>
      <c r="D14" s="176">
        <v>2.23</v>
      </c>
      <c r="E14" s="177">
        <v>4.95</v>
      </c>
      <c r="F14" s="177">
        <v>2.5</v>
      </c>
      <c r="G14" s="196">
        <f t="shared" si="0"/>
        <v>2.75</v>
      </c>
    </row>
    <row r="15" spans="1:7" ht="31.5" outlineLevel="1">
      <c r="A15" s="237" t="s">
        <v>147</v>
      </c>
      <c r="B15" s="239" t="s">
        <v>259</v>
      </c>
      <c r="C15" s="174" t="s">
        <v>254</v>
      </c>
      <c r="D15" s="177">
        <v>3.08</v>
      </c>
      <c r="E15" s="177">
        <v>3.45</v>
      </c>
      <c r="F15" s="177">
        <v>3.45</v>
      </c>
      <c r="G15" s="196">
        <f t="shared" si="0"/>
        <v>3.7950000000000004</v>
      </c>
    </row>
    <row r="16" spans="1:7" ht="47.25" outlineLevel="1">
      <c r="A16" s="237"/>
      <c r="B16" s="239"/>
      <c r="C16" s="174" t="s">
        <v>255</v>
      </c>
      <c r="D16" s="177">
        <v>4.62</v>
      </c>
      <c r="E16" s="176">
        <v>5.17</v>
      </c>
      <c r="F16" s="177">
        <v>5.17</v>
      </c>
      <c r="G16" s="196">
        <f t="shared" si="0"/>
        <v>5.687</v>
      </c>
    </row>
    <row r="17" spans="1:7" ht="31.5">
      <c r="A17" s="238">
        <v>2</v>
      </c>
      <c r="B17" s="253" t="s">
        <v>286</v>
      </c>
      <c r="C17" s="183" t="s">
        <v>254</v>
      </c>
      <c r="D17" s="184">
        <v>11.88</v>
      </c>
      <c r="E17" s="184">
        <v>40.23</v>
      </c>
      <c r="F17" s="184">
        <v>13.31</v>
      </c>
      <c r="G17" s="196">
        <f t="shared" si="0"/>
        <v>14.641000000000002</v>
      </c>
    </row>
    <row r="18" spans="1:7" ht="48" thickBot="1">
      <c r="A18" s="238"/>
      <c r="B18" s="254"/>
      <c r="C18" s="183" t="s">
        <v>287</v>
      </c>
      <c r="D18" s="189">
        <v>17.82</v>
      </c>
      <c r="E18" s="184">
        <v>60.34</v>
      </c>
      <c r="F18" s="189">
        <v>19.96</v>
      </c>
      <c r="G18" s="197">
        <f t="shared" si="0"/>
        <v>21.956000000000003</v>
      </c>
    </row>
    <row r="19" spans="1:7" ht="31.5" outlineLevel="1">
      <c r="A19" s="245" t="s">
        <v>260</v>
      </c>
      <c r="B19" s="258" t="s">
        <v>291</v>
      </c>
      <c r="C19" s="174" t="s">
        <v>254</v>
      </c>
      <c r="D19" s="190">
        <v>3.61</v>
      </c>
      <c r="E19" s="190">
        <v>26.82</v>
      </c>
      <c r="F19" s="190">
        <v>4.04</v>
      </c>
      <c r="G19" s="196">
        <f t="shared" si="0"/>
        <v>4.444000000000001</v>
      </c>
    </row>
    <row r="20" spans="1:7" ht="48" outlineLevel="1" thickBot="1">
      <c r="A20" s="246"/>
      <c r="B20" s="258"/>
      <c r="C20" s="174" t="s">
        <v>255</v>
      </c>
      <c r="D20" s="192">
        <v>5.42</v>
      </c>
      <c r="E20" s="192">
        <v>40.23</v>
      </c>
      <c r="F20" s="190">
        <v>6.07</v>
      </c>
      <c r="G20" s="196">
        <f t="shared" si="0"/>
        <v>6.6770000000000005</v>
      </c>
    </row>
    <row r="21" spans="1:7" ht="31.5" outlineLevel="1">
      <c r="A21" s="245" t="s">
        <v>261</v>
      </c>
      <c r="B21" s="244" t="s">
        <v>256</v>
      </c>
      <c r="C21" s="174" t="s">
        <v>254</v>
      </c>
      <c r="D21" s="190">
        <v>1.35</v>
      </c>
      <c r="E21" s="190">
        <v>3.2</v>
      </c>
      <c r="F21" s="190">
        <v>1.51</v>
      </c>
      <c r="G21" s="196">
        <f t="shared" si="0"/>
        <v>1.6610000000000003</v>
      </c>
    </row>
    <row r="22" spans="1:7" ht="48" outlineLevel="1" thickBot="1">
      <c r="A22" s="246"/>
      <c r="B22" s="244"/>
      <c r="C22" s="174" t="s">
        <v>255</v>
      </c>
      <c r="D22" s="192">
        <v>2.02</v>
      </c>
      <c r="E22" s="192">
        <v>4.8</v>
      </c>
      <c r="F22" s="190">
        <v>2.26</v>
      </c>
      <c r="G22" s="196">
        <f t="shared" si="0"/>
        <v>2.4859999999999998</v>
      </c>
    </row>
    <row r="23" spans="1:7" ht="31.5" outlineLevel="1">
      <c r="A23" s="245" t="s">
        <v>262</v>
      </c>
      <c r="B23" s="243" t="s">
        <v>257</v>
      </c>
      <c r="C23" s="174" t="s">
        <v>263</v>
      </c>
      <c r="D23" s="190">
        <v>2.36</v>
      </c>
      <c r="E23" s="190">
        <v>3.46</v>
      </c>
      <c r="F23" s="190">
        <v>2.64</v>
      </c>
      <c r="G23" s="196">
        <f t="shared" si="0"/>
        <v>2.9040000000000004</v>
      </c>
    </row>
    <row r="24" spans="1:7" ht="48" outlineLevel="1" thickBot="1">
      <c r="A24" s="246"/>
      <c r="B24" s="243"/>
      <c r="C24" s="174" t="s">
        <v>255</v>
      </c>
      <c r="D24" s="192">
        <v>3.54</v>
      </c>
      <c r="E24" s="192">
        <v>5.19</v>
      </c>
      <c r="F24" s="190">
        <v>3.96</v>
      </c>
      <c r="G24" s="196">
        <f t="shared" si="0"/>
        <v>4.356</v>
      </c>
    </row>
    <row r="25" spans="1:7" ht="31.5" outlineLevel="1">
      <c r="A25" s="245" t="s">
        <v>264</v>
      </c>
      <c r="B25" s="243" t="s">
        <v>258</v>
      </c>
      <c r="C25" s="174" t="s">
        <v>254</v>
      </c>
      <c r="D25" s="190">
        <v>1.49</v>
      </c>
      <c r="E25" s="190">
        <v>3.3</v>
      </c>
      <c r="F25" s="190">
        <v>1.67</v>
      </c>
      <c r="G25" s="196">
        <f t="shared" si="0"/>
        <v>1.837</v>
      </c>
    </row>
    <row r="26" spans="1:7" ht="48" outlineLevel="1" thickBot="1">
      <c r="A26" s="246"/>
      <c r="B26" s="243"/>
      <c r="C26" s="174" t="s">
        <v>255</v>
      </c>
      <c r="D26" s="192">
        <v>2.23</v>
      </c>
      <c r="E26" s="192">
        <v>4.95</v>
      </c>
      <c r="F26" s="190">
        <v>2.5</v>
      </c>
      <c r="G26" s="196">
        <f t="shared" si="0"/>
        <v>2.75</v>
      </c>
    </row>
    <row r="27" spans="1:7" ht="31.5" outlineLevel="1">
      <c r="A27" s="245" t="s">
        <v>265</v>
      </c>
      <c r="B27" s="239" t="s">
        <v>259</v>
      </c>
      <c r="C27" s="174" t="s">
        <v>254</v>
      </c>
      <c r="D27" s="190">
        <v>3.08</v>
      </c>
      <c r="E27" s="190">
        <v>3.45</v>
      </c>
      <c r="F27" s="190">
        <v>3.45</v>
      </c>
      <c r="G27" s="196">
        <f t="shared" si="0"/>
        <v>3.7950000000000004</v>
      </c>
    </row>
    <row r="28" spans="1:7" ht="48" outlineLevel="1" thickBot="1">
      <c r="A28" s="246"/>
      <c r="B28" s="239"/>
      <c r="C28" s="174" t="s">
        <v>255</v>
      </c>
      <c r="D28" s="192">
        <v>4.62</v>
      </c>
      <c r="E28" s="192">
        <v>5.17</v>
      </c>
      <c r="F28" s="190">
        <v>5.17</v>
      </c>
      <c r="G28" s="196">
        <f t="shared" si="0"/>
        <v>5.687</v>
      </c>
    </row>
    <row r="29" spans="1:7" ht="31.5">
      <c r="A29" s="247">
        <v>3</v>
      </c>
      <c r="B29" s="257" t="s">
        <v>290</v>
      </c>
      <c r="C29" s="178" t="s">
        <v>254</v>
      </c>
      <c r="D29" s="187">
        <v>11.13</v>
      </c>
      <c r="E29" s="187">
        <v>19.82</v>
      </c>
      <c r="F29" s="187">
        <v>12.47</v>
      </c>
      <c r="G29" s="196">
        <f t="shared" si="0"/>
        <v>13.717000000000002</v>
      </c>
    </row>
    <row r="30" spans="1:7" ht="48" thickBot="1">
      <c r="A30" s="248"/>
      <c r="B30" s="257"/>
      <c r="C30" s="193" t="s">
        <v>279</v>
      </c>
      <c r="D30" s="187">
        <v>76.69</v>
      </c>
      <c r="E30" s="188">
        <v>29.73</v>
      </c>
      <c r="F30" s="187">
        <v>78.68</v>
      </c>
      <c r="G30" s="196">
        <f t="shared" si="0"/>
        <v>86.54800000000002</v>
      </c>
    </row>
    <row r="31" spans="1:7" ht="31.5" outlineLevel="1">
      <c r="A31" s="245" t="s">
        <v>266</v>
      </c>
      <c r="B31" s="259" t="s">
        <v>292</v>
      </c>
      <c r="C31" s="174" t="s">
        <v>263</v>
      </c>
      <c r="D31" s="190">
        <v>2.86</v>
      </c>
      <c r="E31" s="190">
        <v>6.41</v>
      </c>
      <c r="F31" s="190">
        <v>3.2</v>
      </c>
      <c r="G31" s="196">
        <f t="shared" si="0"/>
        <v>3.5200000000000005</v>
      </c>
    </row>
    <row r="32" spans="1:7" ht="48" outlineLevel="1" thickBot="1">
      <c r="A32" s="246"/>
      <c r="B32" s="260"/>
      <c r="C32" s="174" t="s">
        <v>255</v>
      </c>
      <c r="D32" s="192">
        <v>4.28</v>
      </c>
      <c r="E32" s="192">
        <v>9.62</v>
      </c>
      <c r="F32" s="190">
        <v>4.79</v>
      </c>
      <c r="G32" s="196">
        <f t="shared" si="0"/>
        <v>5.269</v>
      </c>
    </row>
    <row r="33" spans="1:7" ht="31.5" outlineLevel="1">
      <c r="A33" s="245" t="s">
        <v>267</v>
      </c>
      <c r="B33" s="244" t="s">
        <v>256</v>
      </c>
      <c r="C33" s="174" t="s">
        <v>263</v>
      </c>
      <c r="D33" s="190">
        <v>1.35</v>
      </c>
      <c r="E33" s="190">
        <v>3.2</v>
      </c>
      <c r="F33" s="190">
        <v>1.51</v>
      </c>
      <c r="G33" s="196">
        <f t="shared" si="0"/>
        <v>1.6610000000000003</v>
      </c>
    </row>
    <row r="34" spans="1:7" ht="48" outlineLevel="1" thickBot="1">
      <c r="A34" s="246"/>
      <c r="B34" s="244"/>
      <c r="C34" s="174" t="s">
        <v>255</v>
      </c>
      <c r="D34" s="192">
        <v>2.02</v>
      </c>
      <c r="E34" s="192">
        <v>4.8</v>
      </c>
      <c r="F34" s="190">
        <v>2.26</v>
      </c>
      <c r="G34" s="196">
        <f t="shared" si="0"/>
        <v>2.4859999999999998</v>
      </c>
    </row>
    <row r="35" spans="1:7" ht="31.5" outlineLevel="1">
      <c r="A35" s="245" t="s">
        <v>268</v>
      </c>
      <c r="B35" s="243" t="s">
        <v>257</v>
      </c>
      <c r="C35" s="174" t="s">
        <v>254</v>
      </c>
      <c r="D35" s="190">
        <v>2.36</v>
      </c>
      <c r="E35" s="190">
        <v>3.46</v>
      </c>
      <c r="F35" s="190">
        <v>2.64</v>
      </c>
      <c r="G35" s="196">
        <f t="shared" si="0"/>
        <v>2.9040000000000004</v>
      </c>
    </row>
    <row r="36" spans="1:7" ht="48" outlineLevel="1" thickBot="1">
      <c r="A36" s="246"/>
      <c r="B36" s="243"/>
      <c r="C36" s="174" t="s">
        <v>255</v>
      </c>
      <c r="D36" s="190">
        <v>3.54</v>
      </c>
      <c r="E36" s="192">
        <v>5.19</v>
      </c>
      <c r="F36" s="190">
        <v>3.96</v>
      </c>
      <c r="G36" s="196">
        <f t="shared" si="0"/>
        <v>4.356</v>
      </c>
    </row>
    <row r="37" spans="1:7" ht="31.5" outlineLevel="1">
      <c r="A37" s="245" t="s">
        <v>269</v>
      </c>
      <c r="B37" s="243" t="s">
        <v>258</v>
      </c>
      <c r="C37" s="174" t="s">
        <v>280</v>
      </c>
      <c r="D37" s="187">
        <v>1.49</v>
      </c>
      <c r="E37" s="190">
        <v>3.3</v>
      </c>
      <c r="F37" s="190">
        <v>1.67</v>
      </c>
      <c r="G37" s="196">
        <f t="shared" si="0"/>
        <v>1.837</v>
      </c>
    </row>
    <row r="38" spans="1:7" ht="48" outlineLevel="1" thickBot="1">
      <c r="A38" s="246"/>
      <c r="B38" s="243"/>
      <c r="C38" s="174" t="s">
        <v>255</v>
      </c>
      <c r="D38" s="192">
        <v>2.23</v>
      </c>
      <c r="E38" s="190">
        <v>4.95</v>
      </c>
      <c r="F38" s="190">
        <v>2.5</v>
      </c>
      <c r="G38" s="196">
        <f t="shared" si="0"/>
        <v>2.75</v>
      </c>
    </row>
    <row r="39" spans="1:7" ht="31.5" outlineLevel="1">
      <c r="A39" s="245" t="s">
        <v>270</v>
      </c>
      <c r="B39" s="239" t="s">
        <v>259</v>
      </c>
      <c r="C39" s="174" t="s">
        <v>263</v>
      </c>
      <c r="D39" s="190">
        <v>3.08</v>
      </c>
      <c r="E39" s="190">
        <v>3.45</v>
      </c>
      <c r="F39" s="190">
        <v>3.45</v>
      </c>
      <c r="G39" s="196">
        <f t="shared" si="0"/>
        <v>3.7950000000000004</v>
      </c>
    </row>
    <row r="40" spans="1:7" ht="48" outlineLevel="1" thickBot="1">
      <c r="A40" s="246"/>
      <c r="B40" s="239"/>
      <c r="C40" s="174" t="s">
        <v>255</v>
      </c>
      <c r="D40" s="190">
        <v>4.62</v>
      </c>
      <c r="E40" s="192">
        <v>5.17</v>
      </c>
      <c r="F40" s="190">
        <v>5.17</v>
      </c>
      <c r="G40" s="196">
        <f t="shared" si="0"/>
        <v>5.687</v>
      </c>
    </row>
    <row r="41" spans="1:7" ht="32.25" thickBot="1">
      <c r="A41" s="171">
        <v>4</v>
      </c>
      <c r="B41" s="178" t="s">
        <v>271</v>
      </c>
      <c r="C41" s="178" t="s">
        <v>272</v>
      </c>
      <c r="D41" s="187">
        <v>75.52</v>
      </c>
      <c r="E41" s="187">
        <v>250.85</v>
      </c>
      <c r="F41" s="187">
        <v>84.58</v>
      </c>
      <c r="G41" s="196">
        <f t="shared" si="0"/>
        <v>93.03800000000001</v>
      </c>
    </row>
    <row r="42" spans="1:7" ht="31.5">
      <c r="A42" s="247">
        <v>5</v>
      </c>
      <c r="B42" s="251" t="s">
        <v>273</v>
      </c>
      <c r="C42" s="178" t="s">
        <v>274</v>
      </c>
      <c r="D42" s="187">
        <v>2.57</v>
      </c>
      <c r="E42" s="187">
        <v>4.79</v>
      </c>
      <c r="F42" s="187">
        <v>2.88</v>
      </c>
      <c r="G42" s="196">
        <f t="shared" si="0"/>
        <v>3.168</v>
      </c>
    </row>
    <row r="43" spans="1:7" ht="48" thickBot="1">
      <c r="A43" s="248"/>
      <c r="B43" s="251"/>
      <c r="C43" s="178" t="s">
        <v>281</v>
      </c>
      <c r="D43" s="187">
        <v>3.86</v>
      </c>
      <c r="E43" s="188">
        <v>7.19</v>
      </c>
      <c r="F43" s="187">
        <v>4.32</v>
      </c>
      <c r="G43" s="196">
        <f t="shared" si="0"/>
        <v>4.752000000000001</v>
      </c>
    </row>
    <row r="44" spans="1:7" ht="31.5">
      <c r="A44" s="247">
        <v>6</v>
      </c>
      <c r="B44" s="261" t="s">
        <v>275</v>
      </c>
      <c r="C44" s="178" t="s">
        <v>274</v>
      </c>
      <c r="D44" s="187">
        <v>2.07</v>
      </c>
      <c r="E44" s="187">
        <v>4.54</v>
      </c>
      <c r="F44" s="187">
        <v>2.32</v>
      </c>
      <c r="G44" s="196">
        <f t="shared" si="0"/>
        <v>2.552</v>
      </c>
    </row>
    <row r="45" spans="1:7" ht="48" thickBot="1">
      <c r="A45" s="248"/>
      <c r="B45" s="261"/>
      <c r="C45" s="178" t="s">
        <v>281</v>
      </c>
      <c r="D45" s="188">
        <v>3.11</v>
      </c>
      <c r="E45" s="187">
        <v>6.87</v>
      </c>
      <c r="F45" s="187">
        <v>3.48</v>
      </c>
      <c r="G45" s="196">
        <f t="shared" si="0"/>
        <v>3.8280000000000003</v>
      </c>
    </row>
    <row r="46" spans="1:7" ht="31.5">
      <c r="A46" s="245">
        <v>7</v>
      </c>
      <c r="B46" s="252" t="s">
        <v>276</v>
      </c>
      <c r="C46" s="178" t="s">
        <v>277</v>
      </c>
      <c r="D46" s="187">
        <v>0.59</v>
      </c>
      <c r="E46" s="190"/>
      <c r="F46" s="187">
        <v>0.66</v>
      </c>
      <c r="G46" s="196">
        <f t="shared" si="0"/>
        <v>0.7260000000000001</v>
      </c>
    </row>
    <row r="47" spans="1:7" ht="48" thickBot="1">
      <c r="A47" s="246"/>
      <c r="B47" s="252"/>
      <c r="C47" s="178" t="s">
        <v>281</v>
      </c>
      <c r="D47" s="188">
        <v>0.89</v>
      </c>
      <c r="E47" s="190"/>
      <c r="F47" s="187">
        <v>0.99</v>
      </c>
      <c r="G47" s="196">
        <f t="shared" si="0"/>
        <v>1.089</v>
      </c>
    </row>
    <row r="48" spans="1:7" ht="32.25" thickBot="1">
      <c r="A48" s="191">
        <v>8</v>
      </c>
      <c r="B48" s="194" t="s">
        <v>278</v>
      </c>
      <c r="C48" s="178" t="s">
        <v>272</v>
      </c>
      <c r="D48" s="190"/>
      <c r="E48" s="190"/>
      <c r="F48" s="187">
        <v>14.9</v>
      </c>
      <c r="G48" s="196">
        <f t="shared" si="0"/>
        <v>16.39</v>
      </c>
    </row>
    <row r="49" ht="15">
      <c r="A49" s="170"/>
    </row>
  </sheetData>
  <mergeCells count="44">
    <mergeCell ref="A46:A47"/>
    <mergeCell ref="B46:B47"/>
    <mergeCell ref="B17:B18"/>
    <mergeCell ref="A3:F3"/>
    <mergeCell ref="B29:B30"/>
    <mergeCell ref="B19:B20"/>
    <mergeCell ref="B31:B32"/>
    <mergeCell ref="A44:A45"/>
    <mergeCell ref="B44:B45"/>
    <mergeCell ref="B33:B34"/>
    <mergeCell ref="A1:F1"/>
    <mergeCell ref="A42:A43"/>
    <mergeCell ref="B42:B43"/>
    <mergeCell ref="A39:A40"/>
    <mergeCell ref="B39:B40"/>
    <mergeCell ref="A37:A38"/>
    <mergeCell ref="B37:B38"/>
    <mergeCell ref="A35:A36"/>
    <mergeCell ref="B35:B36"/>
    <mergeCell ref="A33:A34"/>
    <mergeCell ref="A31:A32"/>
    <mergeCell ref="A29:A30"/>
    <mergeCell ref="A27:A28"/>
    <mergeCell ref="B27:B28"/>
    <mergeCell ref="A25:A26"/>
    <mergeCell ref="B25:B26"/>
    <mergeCell ref="A23:A24"/>
    <mergeCell ref="B23:B24"/>
    <mergeCell ref="A9:A10"/>
    <mergeCell ref="B9:B10"/>
    <mergeCell ref="A21:A22"/>
    <mergeCell ref="B21:B22"/>
    <mergeCell ref="A19:A20"/>
    <mergeCell ref="A17:A18"/>
    <mergeCell ref="A7:A8"/>
    <mergeCell ref="A5:A6"/>
    <mergeCell ref="A15:A16"/>
    <mergeCell ref="B15:B16"/>
    <mergeCell ref="B5:B6"/>
    <mergeCell ref="B7:B8"/>
    <mergeCell ref="A13:A14"/>
    <mergeCell ref="B13:B14"/>
    <mergeCell ref="A11:A12"/>
    <mergeCell ref="B11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X805"/>
  <sheetViews>
    <sheetView showGridLines="0" defaultGridColor="0" zoomScale="85" zoomScaleNormal="85" colorId="55" workbookViewId="0" topLeftCell="A1">
      <selection activeCell="G37" sqref="G37"/>
    </sheetView>
  </sheetViews>
  <sheetFormatPr defaultColWidth="9.140625" defaultRowHeight="12.75"/>
  <cols>
    <col min="1" max="1" width="39.7109375" style="112" customWidth="1"/>
    <col min="2" max="2" width="11.7109375" style="112" hidden="1" customWidth="1"/>
    <col min="3" max="3" width="12.7109375" style="112" hidden="1" customWidth="1"/>
    <col min="4" max="4" width="11.28125" style="112" hidden="1" customWidth="1"/>
    <col min="5" max="5" width="22.421875" style="112" customWidth="1"/>
    <col min="6" max="6" width="3.8515625" style="112" hidden="1" customWidth="1"/>
    <col min="7" max="7" width="22.00390625" style="112" customWidth="1"/>
    <col min="8" max="8" width="0" style="112" hidden="1" customWidth="1"/>
    <col min="9" max="9" width="20.57421875" style="112" customWidth="1"/>
    <col min="10" max="10" width="0" style="112" hidden="1" customWidth="1"/>
    <col min="11" max="11" width="25.421875" style="112" customWidth="1"/>
    <col min="12" max="12" width="14.140625" style="125" hidden="1" customWidth="1"/>
    <col min="13" max="13" width="9.8515625" style="112" bestFit="1" customWidth="1"/>
    <col min="14" max="16384" width="9.140625" style="112" customWidth="1"/>
  </cols>
  <sheetData>
    <row r="1" spans="1:27" s="113" customFormat="1" ht="57.75" customHeight="1">
      <c r="A1" s="263" t="s">
        <v>210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11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</row>
    <row r="2" spans="1:27" s="113" customFormat="1" ht="18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 t="s">
        <v>245</v>
      </c>
      <c r="L2" s="111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s="113" customFormat="1" ht="18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s="113" customFormat="1" ht="87" customHeight="1">
      <c r="A4" s="264" t="s">
        <v>124</v>
      </c>
      <c r="B4" s="265" t="s">
        <v>211</v>
      </c>
      <c r="C4" s="266"/>
      <c r="D4" s="266"/>
      <c r="E4" s="266"/>
      <c r="F4" s="267" t="s">
        <v>212</v>
      </c>
      <c r="G4" s="267"/>
      <c r="H4" s="267" t="s">
        <v>213</v>
      </c>
      <c r="I4" s="267"/>
      <c r="J4" s="267" t="s">
        <v>214</v>
      </c>
      <c r="K4" s="267"/>
      <c r="L4" s="262" t="s">
        <v>215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</row>
    <row r="5" spans="1:27" s="113" customFormat="1" ht="75" customHeight="1">
      <c r="A5" s="264"/>
      <c r="B5" s="166" t="s">
        <v>216</v>
      </c>
      <c r="C5" s="116" t="s">
        <v>217</v>
      </c>
      <c r="D5" s="116" t="s">
        <v>218</v>
      </c>
      <c r="E5" s="117" t="s">
        <v>219</v>
      </c>
      <c r="F5" s="117" t="s">
        <v>220</v>
      </c>
      <c r="G5" s="117" t="s">
        <v>219</v>
      </c>
      <c r="H5" s="117" t="s">
        <v>220</v>
      </c>
      <c r="I5" s="117" t="s">
        <v>219</v>
      </c>
      <c r="J5" s="117" t="s">
        <v>220</v>
      </c>
      <c r="K5" s="117" t="s">
        <v>219</v>
      </c>
      <c r="L5" s="26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</row>
    <row r="6" spans="1:27" s="113" customFormat="1" ht="20.25">
      <c r="A6" s="118" t="s">
        <v>221</v>
      </c>
      <c r="B6" s="167">
        <v>1001.09</v>
      </c>
      <c r="C6" s="119">
        <v>1267.94</v>
      </c>
      <c r="D6" s="120">
        <v>1113.18</v>
      </c>
      <c r="E6" s="120">
        <v>2640.97</v>
      </c>
      <c r="F6" s="121">
        <v>2.98</v>
      </c>
      <c r="G6" s="121">
        <v>6.46</v>
      </c>
      <c r="H6" s="121">
        <v>23.35</v>
      </c>
      <c r="I6" s="120">
        <v>24.17</v>
      </c>
      <c r="J6" s="121">
        <v>23.22</v>
      </c>
      <c r="K6" s="121">
        <v>53.24</v>
      </c>
      <c r="L6" s="122">
        <v>18.7</v>
      </c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7" s="113" customFormat="1" ht="36.75">
      <c r="A7" s="118" t="s">
        <v>222</v>
      </c>
      <c r="B7" s="167">
        <v>1001.09</v>
      </c>
      <c r="C7" s="119">
        <v>1267.94</v>
      </c>
      <c r="D7" s="120">
        <v>1113.18</v>
      </c>
      <c r="E7" s="121">
        <v>2165.07</v>
      </c>
      <c r="F7" s="121"/>
      <c r="G7" s="121"/>
      <c r="H7" s="121"/>
      <c r="I7" s="120"/>
      <c r="J7" s="121"/>
      <c r="K7" s="121"/>
      <c r="L7" s="123"/>
      <c r="M7" s="156">
        <f>E6*$M$9</f>
        <v>3116.3445999999994</v>
      </c>
      <c r="N7" s="124"/>
      <c r="P7" s="112"/>
      <c r="Q7" s="112"/>
      <c r="R7" s="112"/>
      <c r="S7" s="112"/>
      <c r="T7" s="112"/>
      <c r="U7" s="112"/>
      <c r="V7" s="124"/>
      <c r="W7" s="124"/>
      <c r="X7" s="124"/>
      <c r="Y7" s="124"/>
      <c r="Z7" s="124"/>
      <c r="AA7" s="124"/>
    </row>
    <row r="8" spans="1:27" s="113" customFormat="1" ht="12.75">
      <c r="A8" s="162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s="113" customFormat="1" ht="20.25">
      <c r="A9" s="156" t="s">
        <v>105</v>
      </c>
      <c r="B9" s="163"/>
      <c r="C9" s="163"/>
      <c r="D9" s="163"/>
      <c r="E9" s="156">
        <f>E7*M9</f>
        <v>2554.7826</v>
      </c>
      <c r="F9" s="156">
        <f>F6*$M$9</f>
        <v>3.5164</v>
      </c>
      <c r="G9" s="164"/>
      <c r="H9" s="156">
        <f>H6*$M$9</f>
        <v>27.553</v>
      </c>
      <c r="I9" s="156">
        <f>I6*$M$9</f>
        <v>28.5206</v>
      </c>
      <c r="J9" s="156">
        <f>J6*$M$9</f>
        <v>27.399599999999996</v>
      </c>
      <c r="K9" s="156">
        <f>K6*$M$9</f>
        <v>62.8232</v>
      </c>
      <c r="L9" s="159"/>
      <c r="M9" s="158">
        <v>1.18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s="113" customFormat="1" ht="20.25">
      <c r="A10" s="163" t="s">
        <v>246</v>
      </c>
      <c r="B10" s="163"/>
      <c r="C10" s="163"/>
      <c r="D10" s="163"/>
      <c r="E10" s="165">
        <f>E9/'2011 Проект'!E44</f>
        <v>1.5579293521669988</v>
      </c>
      <c r="F10" s="164"/>
      <c r="G10" s="164"/>
      <c r="H10" s="164"/>
      <c r="I10" s="165">
        <f>I9/'2011 Проект'!D35</f>
        <v>0.9332657068062828</v>
      </c>
      <c r="J10" s="163"/>
      <c r="K10" s="165">
        <f>K9/'2011 Проект'!D36</f>
        <v>1.8916952725082805</v>
      </c>
      <c r="L10" s="160"/>
      <c r="M10" s="158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s="113" customFormat="1" ht="12.75">
      <c r="A11" s="158"/>
      <c r="B11" s="158"/>
      <c r="C11" s="158"/>
      <c r="D11" s="158"/>
      <c r="E11" s="157"/>
      <c r="F11" s="157"/>
      <c r="G11" s="157"/>
      <c r="H11" s="157"/>
      <c r="I11" s="157"/>
      <c r="J11" s="157"/>
      <c r="K11" s="157"/>
      <c r="L11" s="161"/>
      <c r="M11" s="158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2:27" s="113" customFormat="1" ht="12.75"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9:27" s="113" customFormat="1" ht="12.75"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9:27" s="113" customFormat="1" ht="12.75"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9:27" s="113" customFormat="1" ht="12.75"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</row>
    <row r="16" spans="9:27" s="113" customFormat="1" ht="12.75"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9:27" s="113" customFormat="1" ht="12.75"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</row>
    <row r="18" spans="9:27" s="113" customFormat="1" ht="12.75"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9:27" s="113" customFormat="1" ht="12.75"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</row>
    <row r="20" spans="9:27" s="113" customFormat="1" ht="12.75"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9:27" s="113" customFormat="1" ht="12.75"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9:27" s="113" customFormat="1" ht="12.75"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9:27" s="113" customFormat="1" ht="12.75"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9:27" s="113" customFormat="1" ht="12.75"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</row>
    <row r="25" spans="9:27" s="113" customFormat="1" ht="12.75"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</row>
    <row r="26" spans="9:27" s="113" customFormat="1" ht="12.75"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9:27" s="113" customFormat="1" ht="12.75"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9:27" s="113" customFormat="1" ht="12.75"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9:27" s="113" customFormat="1" ht="12.75"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9:27" s="113" customFormat="1" ht="12.75"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</row>
    <row r="31" spans="9:27" s="113" customFormat="1" ht="12.75"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9:27" s="113" customFormat="1" ht="12.75"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9:27" s="113" customFormat="1" ht="12.75"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9:27" s="113" customFormat="1" ht="12.75"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9:27" s="113" customFormat="1" ht="12.75"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9:27" s="113" customFormat="1" ht="12.75"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9:27" s="113" customFormat="1" ht="12.75"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9:27" s="113" customFormat="1" ht="12.75"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9:27" s="113" customFormat="1" ht="12.75"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9:27" s="113" customFormat="1" ht="12.75"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9:27" s="113" customFormat="1" ht="12.75"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9:27" s="113" customFormat="1" ht="12.75"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9:27" s="113" customFormat="1" ht="12.75"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9:27" s="113" customFormat="1" ht="12.75"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9:27" s="113" customFormat="1" ht="12.75"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9:27" s="113" customFormat="1" ht="12.75"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9:27" s="113" customFormat="1" ht="12.75"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9:27" s="113" customFormat="1" ht="12.75"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9:27" s="113" customFormat="1" ht="12.75"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9:27" s="113" customFormat="1" ht="12.75"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9:27" s="113" customFormat="1" ht="12.75">
      <c r="I51" s="112"/>
      <c r="J51" s="112"/>
      <c r="K51" s="112"/>
      <c r="L51" s="125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9:27" s="113" customFormat="1" ht="12.75">
      <c r="I52" s="112"/>
      <c r="J52" s="112"/>
      <c r="K52" s="112"/>
      <c r="L52" s="125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9:27" s="113" customFormat="1" ht="12.75">
      <c r="I53" s="112"/>
      <c r="J53" s="112"/>
      <c r="K53" s="112"/>
      <c r="L53" s="125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9:27" s="113" customFormat="1" ht="12.75">
      <c r="I54" s="112"/>
      <c r="J54" s="112"/>
      <c r="K54" s="112"/>
      <c r="L54" s="125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9:27" s="113" customFormat="1" ht="12.75">
      <c r="I55" s="112"/>
      <c r="J55" s="112"/>
      <c r="K55" s="112"/>
      <c r="L55" s="125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9:27" s="113" customFormat="1" ht="12.75">
      <c r="I56" s="112"/>
      <c r="J56" s="112"/>
      <c r="K56" s="112"/>
      <c r="L56" s="125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9:27" s="113" customFormat="1" ht="12.75">
      <c r="I57" s="112"/>
      <c r="J57" s="112"/>
      <c r="K57" s="112"/>
      <c r="L57" s="125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9:27" s="113" customFormat="1" ht="12.75">
      <c r="I58" s="112"/>
      <c r="J58" s="112"/>
      <c r="K58" s="112"/>
      <c r="L58" s="125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9:27" s="113" customFormat="1" ht="12.75">
      <c r="I59" s="112"/>
      <c r="J59" s="112"/>
      <c r="K59" s="112"/>
      <c r="L59" s="125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9:27" s="113" customFormat="1" ht="12.75">
      <c r="I60" s="112"/>
      <c r="J60" s="112"/>
      <c r="K60" s="112"/>
      <c r="L60" s="125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9:27" s="113" customFormat="1" ht="12.75">
      <c r="I61" s="112"/>
      <c r="J61" s="112"/>
      <c r="K61" s="112"/>
      <c r="L61" s="125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9:27" s="113" customFormat="1" ht="12.75">
      <c r="I62" s="112"/>
      <c r="J62" s="112"/>
      <c r="K62" s="112"/>
      <c r="L62" s="125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9:27" s="113" customFormat="1" ht="12.75">
      <c r="I63" s="112"/>
      <c r="J63" s="112"/>
      <c r="K63" s="112"/>
      <c r="L63" s="125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9:27" s="113" customFormat="1" ht="12.75">
      <c r="I64" s="112"/>
      <c r="J64" s="112"/>
      <c r="K64" s="112"/>
      <c r="L64" s="125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9:27" s="113" customFormat="1" ht="12.75">
      <c r="I65" s="112"/>
      <c r="J65" s="112"/>
      <c r="K65" s="112"/>
      <c r="L65" s="125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9:27" s="113" customFormat="1" ht="12.75">
      <c r="I66" s="112"/>
      <c r="J66" s="112"/>
      <c r="K66" s="112"/>
      <c r="L66" s="125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9:27" s="113" customFormat="1" ht="12.75">
      <c r="I67" s="112"/>
      <c r="J67" s="112"/>
      <c r="K67" s="112"/>
      <c r="L67" s="125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9:27" s="113" customFormat="1" ht="12.75">
      <c r="I68" s="112"/>
      <c r="J68" s="112"/>
      <c r="K68" s="112"/>
      <c r="L68" s="125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9:27" s="113" customFormat="1" ht="12.75">
      <c r="I69" s="112"/>
      <c r="J69" s="112"/>
      <c r="K69" s="112"/>
      <c r="L69" s="125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9:27" s="113" customFormat="1" ht="12.75">
      <c r="I70" s="112"/>
      <c r="J70" s="112"/>
      <c r="K70" s="112"/>
      <c r="L70" s="125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9:27" s="113" customFormat="1" ht="12.75">
      <c r="I71" s="112"/>
      <c r="J71" s="112"/>
      <c r="K71" s="112"/>
      <c r="L71" s="125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9:27" s="113" customFormat="1" ht="12.75">
      <c r="I72" s="112"/>
      <c r="J72" s="112"/>
      <c r="K72" s="112"/>
      <c r="L72" s="125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9:27" s="113" customFormat="1" ht="12.75">
      <c r="I73" s="112"/>
      <c r="J73" s="112"/>
      <c r="K73" s="112"/>
      <c r="L73" s="125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9:27" s="113" customFormat="1" ht="12.75">
      <c r="I74" s="112"/>
      <c r="J74" s="112"/>
      <c r="K74" s="112"/>
      <c r="L74" s="125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</row>
    <row r="75" spans="9:27" s="113" customFormat="1" ht="12.75">
      <c r="I75" s="112"/>
      <c r="J75" s="112"/>
      <c r="K75" s="112"/>
      <c r="L75" s="125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</row>
    <row r="76" spans="9:27" s="113" customFormat="1" ht="12.75">
      <c r="I76" s="112"/>
      <c r="J76" s="112"/>
      <c r="K76" s="112"/>
      <c r="L76" s="125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</row>
    <row r="77" spans="9:27" s="113" customFormat="1" ht="12.75">
      <c r="I77" s="112"/>
      <c r="J77" s="112"/>
      <c r="K77" s="112"/>
      <c r="L77" s="125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</row>
    <row r="78" spans="9:27" s="113" customFormat="1" ht="12.75">
      <c r="I78" s="112"/>
      <c r="J78" s="112"/>
      <c r="K78" s="112"/>
      <c r="L78" s="125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</row>
    <row r="79" spans="9:27" s="113" customFormat="1" ht="12.75">
      <c r="I79" s="112"/>
      <c r="J79" s="112"/>
      <c r="K79" s="112"/>
      <c r="L79" s="125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</row>
    <row r="80" spans="9:27" s="113" customFormat="1" ht="12.75">
      <c r="I80" s="112"/>
      <c r="J80" s="112"/>
      <c r="K80" s="112"/>
      <c r="L80" s="125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spans="9:27" s="113" customFormat="1" ht="12.75">
      <c r="I81" s="112"/>
      <c r="J81" s="112"/>
      <c r="K81" s="112"/>
      <c r="L81" s="125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</row>
    <row r="82" spans="9:27" s="113" customFormat="1" ht="12.75">
      <c r="I82" s="112"/>
      <c r="J82" s="112"/>
      <c r="K82" s="112"/>
      <c r="L82" s="125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spans="9:27" s="113" customFormat="1" ht="12.75">
      <c r="I83" s="112"/>
      <c r="J83" s="112"/>
      <c r="K83" s="112"/>
      <c r="L83" s="125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</row>
    <row r="84" spans="9:27" s="113" customFormat="1" ht="12.75">
      <c r="I84" s="112"/>
      <c r="J84" s="112"/>
      <c r="K84" s="112"/>
      <c r="L84" s="125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</row>
    <row r="85" spans="9:27" s="113" customFormat="1" ht="12.75">
      <c r="I85" s="112"/>
      <c r="J85" s="112"/>
      <c r="K85" s="112"/>
      <c r="L85" s="125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</row>
    <row r="86" spans="9:27" s="113" customFormat="1" ht="12.75">
      <c r="I86" s="112"/>
      <c r="J86" s="112"/>
      <c r="K86" s="112"/>
      <c r="L86" s="125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</row>
    <row r="87" spans="9:27" s="113" customFormat="1" ht="12.75">
      <c r="I87" s="112"/>
      <c r="J87" s="112"/>
      <c r="K87" s="112"/>
      <c r="L87" s="125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</row>
    <row r="88" spans="9:27" s="113" customFormat="1" ht="12.75">
      <c r="I88" s="112"/>
      <c r="J88" s="112"/>
      <c r="K88" s="112"/>
      <c r="L88" s="125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</row>
    <row r="89" spans="9:27" s="113" customFormat="1" ht="12.75">
      <c r="I89" s="112"/>
      <c r="J89" s="112"/>
      <c r="K89" s="112"/>
      <c r="L89" s="125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</row>
    <row r="90" spans="9:27" s="113" customFormat="1" ht="12.75">
      <c r="I90" s="112"/>
      <c r="J90" s="112"/>
      <c r="K90" s="112"/>
      <c r="L90" s="125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</row>
    <row r="91" spans="9:27" s="113" customFormat="1" ht="12.75">
      <c r="I91" s="112"/>
      <c r="J91" s="112"/>
      <c r="K91" s="112"/>
      <c r="L91" s="125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</row>
    <row r="92" spans="9:27" s="113" customFormat="1" ht="12.75">
      <c r="I92" s="112"/>
      <c r="J92" s="112"/>
      <c r="K92" s="112"/>
      <c r="L92" s="125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</row>
    <row r="93" spans="9:27" s="113" customFormat="1" ht="12.75">
      <c r="I93" s="112"/>
      <c r="J93" s="112"/>
      <c r="K93" s="112"/>
      <c r="L93" s="125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</row>
    <row r="94" spans="9:27" s="113" customFormat="1" ht="12.75">
      <c r="I94" s="112"/>
      <c r="J94" s="112"/>
      <c r="K94" s="112"/>
      <c r="L94" s="125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</row>
    <row r="95" spans="9:27" s="113" customFormat="1" ht="12.75">
      <c r="I95" s="112"/>
      <c r="J95" s="112"/>
      <c r="K95" s="112"/>
      <c r="L95" s="125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</row>
    <row r="96" spans="9:27" s="113" customFormat="1" ht="12.75">
      <c r="I96" s="112"/>
      <c r="J96" s="112"/>
      <c r="K96" s="112"/>
      <c r="L96" s="125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</row>
    <row r="97" spans="9:27" s="113" customFormat="1" ht="12.75">
      <c r="I97" s="112"/>
      <c r="J97" s="112"/>
      <c r="K97" s="112"/>
      <c r="L97" s="125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</row>
    <row r="98" spans="9:27" s="113" customFormat="1" ht="12.75">
      <c r="I98" s="112"/>
      <c r="J98" s="112"/>
      <c r="K98" s="112"/>
      <c r="L98" s="125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</row>
    <row r="99" spans="9:27" s="113" customFormat="1" ht="12.75">
      <c r="I99" s="112"/>
      <c r="J99" s="112"/>
      <c r="K99" s="112"/>
      <c r="L99" s="125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</row>
    <row r="100" spans="9:27" s="113" customFormat="1" ht="12.75">
      <c r="I100" s="112"/>
      <c r="J100" s="112"/>
      <c r="K100" s="112"/>
      <c r="L100" s="125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</row>
    <row r="101" spans="9:27" s="113" customFormat="1" ht="12.75">
      <c r="I101" s="112"/>
      <c r="J101" s="112"/>
      <c r="K101" s="112"/>
      <c r="L101" s="125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9:27" s="113" customFormat="1" ht="12.75">
      <c r="I102" s="112"/>
      <c r="J102" s="112"/>
      <c r="K102" s="112"/>
      <c r="L102" s="125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</row>
    <row r="103" spans="9:27" s="113" customFormat="1" ht="12.75">
      <c r="I103" s="112"/>
      <c r="J103" s="112"/>
      <c r="K103" s="112"/>
      <c r="L103" s="125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</row>
    <row r="104" spans="9:27" s="113" customFormat="1" ht="12.75">
      <c r="I104" s="112"/>
      <c r="J104" s="112"/>
      <c r="K104" s="112"/>
      <c r="L104" s="125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</row>
    <row r="105" spans="9:27" s="113" customFormat="1" ht="12.75">
      <c r="I105" s="112"/>
      <c r="J105" s="112"/>
      <c r="K105" s="112"/>
      <c r="L105" s="125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</row>
    <row r="106" spans="9:27" s="113" customFormat="1" ht="12.75">
      <c r="I106" s="112"/>
      <c r="J106" s="112"/>
      <c r="K106" s="112"/>
      <c r="L106" s="125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</row>
    <row r="107" spans="9:27" s="113" customFormat="1" ht="12.75">
      <c r="I107" s="112"/>
      <c r="J107" s="112"/>
      <c r="K107" s="112"/>
      <c r="L107" s="125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</row>
    <row r="108" spans="9:27" s="113" customFormat="1" ht="12.75">
      <c r="I108" s="112"/>
      <c r="J108" s="112"/>
      <c r="K108" s="112"/>
      <c r="L108" s="125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9:27" s="113" customFormat="1" ht="12.75">
      <c r="I109" s="112"/>
      <c r="J109" s="112"/>
      <c r="K109" s="112"/>
      <c r="L109" s="125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0" spans="9:27" s="113" customFormat="1" ht="12.75">
      <c r="I110" s="112"/>
      <c r="J110" s="112"/>
      <c r="K110" s="112"/>
      <c r="L110" s="125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</row>
    <row r="111" spans="9:27" s="113" customFormat="1" ht="12.75">
      <c r="I111" s="112"/>
      <c r="J111" s="112"/>
      <c r="K111" s="112"/>
      <c r="L111" s="125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</row>
    <row r="112" spans="9:27" s="113" customFormat="1" ht="12.75">
      <c r="I112" s="112"/>
      <c r="J112" s="112"/>
      <c r="K112" s="112"/>
      <c r="L112" s="125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</row>
    <row r="113" spans="9:27" s="113" customFormat="1" ht="12.75">
      <c r="I113" s="112"/>
      <c r="J113" s="112"/>
      <c r="K113" s="112"/>
      <c r="L113" s="125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</row>
    <row r="114" spans="9:27" s="113" customFormat="1" ht="12.75">
      <c r="I114" s="112"/>
      <c r="J114" s="112"/>
      <c r="K114" s="112"/>
      <c r="L114" s="125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</row>
    <row r="115" spans="9:27" s="113" customFormat="1" ht="12.75">
      <c r="I115" s="112"/>
      <c r="J115" s="112"/>
      <c r="K115" s="112"/>
      <c r="L115" s="125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</row>
    <row r="116" spans="9:27" s="113" customFormat="1" ht="12.75">
      <c r="I116" s="112"/>
      <c r="J116" s="112"/>
      <c r="K116" s="112"/>
      <c r="L116" s="125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</row>
    <row r="117" spans="9:27" s="113" customFormat="1" ht="12.75">
      <c r="I117" s="112"/>
      <c r="J117" s="112"/>
      <c r="K117" s="112"/>
      <c r="L117" s="125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</row>
    <row r="118" spans="9:27" s="113" customFormat="1" ht="12.75">
      <c r="I118" s="112"/>
      <c r="J118" s="112"/>
      <c r="K118" s="112"/>
      <c r="L118" s="125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</row>
    <row r="119" spans="9:27" s="113" customFormat="1" ht="12.75">
      <c r="I119" s="112"/>
      <c r="J119" s="112"/>
      <c r="K119" s="112"/>
      <c r="L119" s="125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</row>
    <row r="120" spans="9:27" s="113" customFormat="1" ht="12.75">
      <c r="I120" s="112"/>
      <c r="J120" s="112"/>
      <c r="K120" s="112"/>
      <c r="L120" s="125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</row>
    <row r="121" spans="9:27" s="113" customFormat="1" ht="12.75">
      <c r="I121" s="112"/>
      <c r="J121" s="112"/>
      <c r="K121" s="112"/>
      <c r="L121" s="125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</row>
    <row r="122" spans="9:27" s="113" customFormat="1" ht="12.75">
      <c r="I122" s="112"/>
      <c r="J122" s="112"/>
      <c r="K122" s="112"/>
      <c r="L122" s="125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</row>
    <row r="123" spans="9:27" s="113" customFormat="1" ht="12.75">
      <c r="I123" s="112"/>
      <c r="J123" s="112"/>
      <c r="K123" s="112"/>
      <c r="L123" s="125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</row>
    <row r="124" spans="9:27" s="113" customFormat="1" ht="12.75">
      <c r="I124" s="112"/>
      <c r="J124" s="112"/>
      <c r="K124" s="112"/>
      <c r="L124" s="125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</row>
    <row r="125" spans="9:27" s="113" customFormat="1" ht="12.75">
      <c r="I125" s="112"/>
      <c r="J125" s="112"/>
      <c r="K125" s="112"/>
      <c r="L125" s="125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9:27" s="113" customFormat="1" ht="12.75">
      <c r="I126" s="112"/>
      <c r="J126" s="112"/>
      <c r="K126" s="112"/>
      <c r="L126" s="125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</row>
    <row r="127" spans="9:27" s="113" customFormat="1" ht="12.75">
      <c r="I127" s="112"/>
      <c r="J127" s="112"/>
      <c r="K127" s="112"/>
      <c r="L127" s="125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</row>
    <row r="128" spans="9:27" s="113" customFormat="1" ht="12.75">
      <c r="I128" s="112"/>
      <c r="J128" s="112"/>
      <c r="K128" s="112"/>
      <c r="L128" s="125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</row>
    <row r="129" spans="9:27" s="113" customFormat="1" ht="12.75">
      <c r="I129" s="112"/>
      <c r="J129" s="112"/>
      <c r="K129" s="112"/>
      <c r="L129" s="125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</row>
    <row r="130" spans="9:27" s="113" customFormat="1" ht="12.75">
      <c r="I130" s="112"/>
      <c r="J130" s="112"/>
      <c r="K130" s="112"/>
      <c r="L130" s="125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</row>
    <row r="131" spans="9:27" s="113" customFormat="1" ht="12.75">
      <c r="I131" s="112"/>
      <c r="J131" s="112"/>
      <c r="K131" s="112"/>
      <c r="L131" s="125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</row>
    <row r="132" spans="9:27" s="113" customFormat="1" ht="12.75">
      <c r="I132" s="112"/>
      <c r="J132" s="112"/>
      <c r="K132" s="112"/>
      <c r="L132" s="125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</row>
    <row r="133" spans="9:27" s="113" customFormat="1" ht="12.75">
      <c r="I133" s="112"/>
      <c r="J133" s="112"/>
      <c r="K133" s="112"/>
      <c r="L133" s="125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</row>
    <row r="134" spans="9:27" s="113" customFormat="1" ht="12.75">
      <c r="I134" s="112"/>
      <c r="J134" s="112"/>
      <c r="K134" s="112"/>
      <c r="L134" s="125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</row>
    <row r="135" spans="9:27" s="113" customFormat="1" ht="12.75">
      <c r="I135" s="112"/>
      <c r="J135" s="112"/>
      <c r="K135" s="112"/>
      <c r="L135" s="125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</row>
    <row r="136" spans="9:27" s="113" customFormat="1" ht="12.75">
      <c r="I136" s="112"/>
      <c r="J136" s="112"/>
      <c r="K136" s="112"/>
      <c r="L136" s="125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</row>
    <row r="137" spans="9:27" s="113" customFormat="1" ht="12.75">
      <c r="I137" s="112"/>
      <c r="J137" s="112"/>
      <c r="K137" s="112"/>
      <c r="L137" s="125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</row>
    <row r="138" spans="9:27" s="113" customFormat="1" ht="12.75">
      <c r="I138" s="112"/>
      <c r="J138" s="112"/>
      <c r="K138" s="112"/>
      <c r="L138" s="125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</row>
    <row r="139" spans="9:27" s="113" customFormat="1" ht="12.75">
      <c r="I139" s="112"/>
      <c r="J139" s="112"/>
      <c r="K139" s="112"/>
      <c r="L139" s="125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</row>
    <row r="140" spans="9:27" s="113" customFormat="1" ht="12.75">
      <c r="I140" s="112"/>
      <c r="J140" s="112"/>
      <c r="K140" s="112"/>
      <c r="L140" s="125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</row>
    <row r="141" spans="9:27" s="113" customFormat="1" ht="12.75">
      <c r="I141" s="112"/>
      <c r="J141" s="112"/>
      <c r="K141" s="112"/>
      <c r="L141" s="125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</row>
    <row r="142" spans="9:27" s="113" customFormat="1" ht="12.75">
      <c r="I142" s="112"/>
      <c r="J142" s="112"/>
      <c r="K142" s="112"/>
      <c r="L142" s="125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</row>
    <row r="143" spans="9:27" s="113" customFormat="1" ht="12.75">
      <c r="I143" s="112"/>
      <c r="J143" s="112"/>
      <c r="K143" s="112"/>
      <c r="L143" s="125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9:27" s="113" customFormat="1" ht="12.75">
      <c r="I144" s="112"/>
      <c r="J144" s="112"/>
      <c r="K144" s="112"/>
      <c r="L144" s="125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</row>
    <row r="145" spans="9:27" s="113" customFormat="1" ht="12.75">
      <c r="I145" s="112"/>
      <c r="J145" s="112"/>
      <c r="K145" s="112"/>
      <c r="L145" s="125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</row>
    <row r="146" spans="9:27" s="113" customFormat="1" ht="12.75">
      <c r="I146" s="112"/>
      <c r="J146" s="112"/>
      <c r="K146" s="112"/>
      <c r="L146" s="125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</row>
    <row r="147" spans="9:27" s="113" customFormat="1" ht="12.75">
      <c r="I147" s="112"/>
      <c r="J147" s="112"/>
      <c r="K147" s="112"/>
      <c r="L147" s="125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</row>
    <row r="148" spans="9:27" s="113" customFormat="1" ht="12.75">
      <c r="I148" s="112"/>
      <c r="J148" s="112"/>
      <c r="K148" s="112"/>
      <c r="L148" s="125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9:27" s="113" customFormat="1" ht="12.75">
      <c r="I149" s="112"/>
      <c r="J149" s="112"/>
      <c r="K149" s="112"/>
      <c r="L149" s="125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</row>
    <row r="150" spans="9:27" s="113" customFormat="1" ht="12.75">
      <c r="I150" s="112"/>
      <c r="J150" s="112"/>
      <c r="K150" s="112"/>
      <c r="L150" s="125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</row>
    <row r="151" spans="9:27" s="113" customFormat="1" ht="12.75">
      <c r="I151" s="112"/>
      <c r="J151" s="112"/>
      <c r="K151" s="112"/>
      <c r="L151" s="125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</row>
    <row r="152" spans="9:27" s="113" customFormat="1" ht="12.75">
      <c r="I152" s="112"/>
      <c r="J152" s="112"/>
      <c r="K152" s="112"/>
      <c r="L152" s="125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9:27" s="113" customFormat="1" ht="12.75">
      <c r="I153" s="112"/>
      <c r="J153" s="112"/>
      <c r="K153" s="112"/>
      <c r="L153" s="125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</row>
    <row r="154" spans="9:27" s="113" customFormat="1" ht="12.75">
      <c r="I154" s="112"/>
      <c r="J154" s="112"/>
      <c r="K154" s="112"/>
      <c r="L154" s="125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</row>
    <row r="155" spans="9:27" s="113" customFormat="1" ht="12.75">
      <c r="I155" s="112"/>
      <c r="J155" s="112"/>
      <c r="K155" s="112"/>
      <c r="L155" s="125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</row>
    <row r="156" spans="9:27" s="113" customFormat="1" ht="12.75">
      <c r="I156" s="112"/>
      <c r="J156" s="112"/>
      <c r="K156" s="112"/>
      <c r="L156" s="125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</row>
    <row r="157" spans="9:27" s="113" customFormat="1" ht="12.75">
      <c r="I157" s="112"/>
      <c r="J157" s="112"/>
      <c r="K157" s="112"/>
      <c r="L157" s="125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</row>
    <row r="158" spans="9:27" s="113" customFormat="1" ht="12.75">
      <c r="I158" s="112"/>
      <c r="J158" s="112"/>
      <c r="K158" s="112"/>
      <c r="L158" s="125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</row>
    <row r="159" spans="9:27" s="113" customFormat="1" ht="12.75">
      <c r="I159" s="112"/>
      <c r="J159" s="112"/>
      <c r="K159" s="112"/>
      <c r="L159" s="125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</row>
    <row r="160" spans="9:27" s="113" customFormat="1" ht="12.75">
      <c r="I160" s="112"/>
      <c r="J160" s="112"/>
      <c r="K160" s="112"/>
      <c r="L160" s="125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</row>
    <row r="161" spans="9:27" s="113" customFormat="1" ht="12.75">
      <c r="I161" s="112"/>
      <c r="J161" s="112"/>
      <c r="K161" s="112"/>
      <c r="L161" s="125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</row>
    <row r="162" spans="9:27" s="113" customFormat="1" ht="12.75">
      <c r="I162" s="112"/>
      <c r="J162" s="112"/>
      <c r="K162" s="112"/>
      <c r="L162" s="125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</row>
    <row r="163" spans="9:27" s="113" customFormat="1" ht="12.75">
      <c r="I163" s="112"/>
      <c r="J163" s="112"/>
      <c r="K163" s="112"/>
      <c r="L163" s="125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</row>
    <row r="164" spans="9:27" s="113" customFormat="1" ht="12.75">
      <c r="I164" s="112"/>
      <c r="J164" s="112"/>
      <c r="K164" s="112"/>
      <c r="L164" s="125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</row>
    <row r="165" spans="9:27" s="113" customFormat="1" ht="12.75">
      <c r="I165" s="112"/>
      <c r="J165" s="112"/>
      <c r="K165" s="112"/>
      <c r="L165" s="125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</row>
    <row r="166" spans="9:27" s="113" customFormat="1" ht="12.75">
      <c r="I166" s="112"/>
      <c r="J166" s="112"/>
      <c r="K166" s="112"/>
      <c r="L166" s="125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</row>
    <row r="167" spans="9:27" s="113" customFormat="1" ht="12.75">
      <c r="I167" s="112"/>
      <c r="J167" s="112"/>
      <c r="K167" s="112"/>
      <c r="L167" s="125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</row>
    <row r="168" spans="9:27" s="113" customFormat="1" ht="12.75">
      <c r="I168" s="112"/>
      <c r="J168" s="112"/>
      <c r="K168" s="112"/>
      <c r="L168" s="125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</row>
    <row r="169" spans="9:27" s="113" customFormat="1" ht="12.75">
      <c r="I169" s="112"/>
      <c r="J169" s="112"/>
      <c r="K169" s="112"/>
      <c r="L169" s="125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</row>
    <row r="170" spans="9:27" s="113" customFormat="1" ht="12.75">
      <c r="I170" s="112"/>
      <c r="J170" s="112"/>
      <c r="K170" s="112"/>
      <c r="L170" s="125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</row>
    <row r="171" spans="9:27" s="113" customFormat="1" ht="12.75">
      <c r="I171" s="112"/>
      <c r="J171" s="112"/>
      <c r="K171" s="112"/>
      <c r="L171" s="125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</row>
    <row r="172" spans="9:27" s="113" customFormat="1" ht="12.75">
      <c r="I172" s="112"/>
      <c r="J172" s="112"/>
      <c r="K172" s="112"/>
      <c r="L172" s="125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9:27" s="113" customFormat="1" ht="12.75">
      <c r="I173" s="112"/>
      <c r="J173" s="112"/>
      <c r="K173" s="112"/>
      <c r="L173" s="125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</row>
    <row r="174" spans="9:27" s="113" customFormat="1" ht="12.75">
      <c r="I174" s="112"/>
      <c r="J174" s="112"/>
      <c r="K174" s="112"/>
      <c r="L174" s="125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</row>
    <row r="175" spans="9:27" s="113" customFormat="1" ht="12.75">
      <c r="I175" s="112"/>
      <c r="J175" s="112"/>
      <c r="K175" s="112"/>
      <c r="L175" s="125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</row>
    <row r="176" spans="9:27" s="113" customFormat="1" ht="12.75">
      <c r="I176" s="112"/>
      <c r="J176" s="112"/>
      <c r="K176" s="112"/>
      <c r="L176" s="125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</row>
    <row r="177" spans="9:27" s="113" customFormat="1" ht="12.75">
      <c r="I177" s="112"/>
      <c r="J177" s="112"/>
      <c r="K177" s="112"/>
      <c r="L177" s="125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</row>
    <row r="178" spans="9:27" s="113" customFormat="1" ht="12.75">
      <c r="I178" s="112"/>
      <c r="J178" s="112"/>
      <c r="K178" s="112"/>
      <c r="L178" s="125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</row>
    <row r="179" spans="9:27" s="113" customFormat="1" ht="12.75">
      <c r="I179" s="112"/>
      <c r="J179" s="112"/>
      <c r="K179" s="112"/>
      <c r="L179" s="125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</row>
    <row r="180" spans="9:27" s="113" customFormat="1" ht="12.75">
      <c r="I180" s="112"/>
      <c r="J180" s="112"/>
      <c r="K180" s="112"/>
      <c r="L180" s="125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</row>
    <row r="181" spans="9:27" s="113" customFormat="1" ht="12.75">
      <c r="I181" s="112"/>
      <c r="J181" s="112"/>
      <c r="K181" s="112"/>
      <c r="L181" s="125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</row>
    <row r="182" spans="9:27" s="113" customFormat="1" ht="12.75">
      <c r="I182" s="112"/>
      <c r="J182" s="112"/>
      <c r="K182" s="112"/>
      <c r="L182" s="125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</row>
    <row r="183" spans="9:27" s="113" customFormat="1" ht="12.75">
      <c r="I183" s="112"/>
      <c r="J183" s="112"/>
      <c r="K183" s="112"/>
      <c r="L183" s="125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</row>
    <row r="184" spans="9:27" s="113" customFormat="1" ht="12.75">
      <c r="I184" s="112"/>
      <c r="J184" s="112"/>
      <c r="K184" s="112"/>
      <c r="L184" s="125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</row>
    <row r="185" spans="9:27" s="113" customFormat="1" ht="12.75">
      <c r="I185" s="112"/>
      <c r="J185" s="112"/>
      <c r="K185" s="112"/>
      <c r="L185" s="125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</row>
    <row r="186" spans="9:27" s="113" customFormat="1" ht="12.75">
      <c r="I186" s="112"/>
      <c r="J186" s="112"/>
      <c r="K186" s="112"/>
      <c r="L186" s="125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</row>
    <row r="187" spans="9:27" s="113" customFormat="1" ht="12.75">
      <c r="I187" s="112"/>
      <c r="J187" s="112"/>
      <c r="K187" s="112"/>
      <c r="L187" s="125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</row>
    <row r="188" spans="9:27" s="113" customFormat="1" ht="12.75">
      <c r="I188" s="112"/>
      <c r="J188" s="112"/>
      <c r="K188" s="112"/>
      <c r="L188" s="125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</row>
    <row r="189" spans="9:27" s="113" customFormat="1" ht="12.75">
      <c r="I189" s="112"/>
      <c r="J189" s="112"/>
      <c r="K189" s="112"/>
      <c r="L189" s="125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</row>
    <row r="190" spans="9:27" s="113" customFormat="1" ht="12.75">
      <c r="I190" s="112"/>
      <c r="J190" s="112"/>
      <c r="K190" s="112"/>
      <c r="L190" s="125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</row>
    <row r="191" spans="9:27" s="113" customFormat="1" ht="12.75">
      <c r="I191" s="112"/>
      <c r="J191" s="112"/>
      <c r="K191" s="112"/>
      <c r="L191" s="125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</row>
    <row r="192" spans="9:27" s="113" customFormat="1" ht="12.75">
      <c r="I192" s="112"/>
      <c r="J192" s="112"/>
      <c r="K192" s="112"/>
      <c r="L192" s="125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</row>
    <row r="193" spans="9:27" s="113" customFormat="1" ht="12.75">
      <c r="I193" s="112"/>
      <c r="J193" s="112"/>
      <c r="K193" s="112"/>
      <c r="L193" s="125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</row>
    <row r="194" spans="9:27" s="113" customFormat="1" ht="12.75">
      <c r="I194" s="112"/>
      <c r="J194" s="112"/>
      <c r="K194" s="112"/>
      <c r="L194" s="125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</row>
    <row r="195" spans="9:27" s="113" customFormat="1" ht="12.75">
      <c r="I195" s="112"/>
      <c r="J195" s="112"/>
      <c r="K195" s="112"/>
      <c r="L195" s="125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</row>
    <row r="196" spans="9:27" s="113" customFormat="1" ht="12.75">
      <c r="I196" s="112"/>
      <c r="J196" s="112"/>
      <c r="K196" s="112"/>
      <c r="L196" s="125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</row>
    <row r="197" spans="9:27" s="113" customFormat="1" ht="12.75">
      <c r="I197" s="112"/>
      <c r="J197" s="112"/>
      <c r="K197" s="112"/>
      <c r="L197" s="125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</row>
    <row r="198" spans="9:27" s="113" customFormat="1" ht="12.75">
      <c r="I198" s="112"/>
      <c r="J198" s="112"/>
      <c r="K198" s="112"/>
      <c r="L198" s="125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</row>
    <row r="199" spans="9:27" s="113" customFormat="1" ht="12.75">
      <c r="I199" s="112"/>
      <c r="J199" s="112"/>
      <c r="K199" s="112"/>
      <c r="L199" s="125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</row>
    <row r="200" spans="9:27" s="113" customFormat="1" ht="12.75">
      <c r="I200" s="112"/>
      <c r="J200" s="112"/>
      <c r="K200" s="112"/>
      <c r="L200" s="125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</row>
    <row r="201" spans="9:27" s="113" customFormat="1" ht="12.75">
      <c r="I201" s="112"/>
      <c r="J201" s="112"/>
      <c r="K201" s="112"/>
      <c r="L201" s="125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</row>
    <row r="202" spans="9:27" s="113" customFormat="1" ht="12.75">
      <c r="I202" s="112"/>
      <c r="J202" s="112"/>
      <c r="K202" s="112"/>
      <c r="L202" s="125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</row>
    <row r="203" spans="9:27" s="113" customFormat="1" ht="12.75">
      <c r="I203" s="112"/>
      <c r="J203" s="112"/>
      <c r="K203" s="112"/>
      <c r="L203" s="125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</row>
    <row r="204" spans="9:27" s="113" customFormat="1" ht="12.75">
      <c r="I204" s="112"/>
      <c r="J204" s="112"/>
      <c r="K204" s="112"/>
      <c r="L204" s="125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</row>
    <row r="205" spans="9:27" s="113" customFormat="1" ht="12.75">
      <c r="I205" s="112"/>
      <c r="J205" s="112"/>
      <c r="K205" s="112"/>
      <c r="L205" s="125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</row>
    <row r="206" spans="9:27" s="113" customFormat="1" ht="12.75">
      <c r="I206" s="112"/>
      <c r="J206" s="112"/>
      <c r="K206" s="112"/>
      <c r="L206" s="125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</row>
    <row r="207" spans="9:27" s="113" customFormat="1" ht="12.75">
      <c r="I207" s="112"/>
      <c r="J207" s="112"/>
      <c r="K207" s="112"/>
      <c r="L207" s="125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</row>
    <row r="208" spans="9:27" s="113" customFormat="1" ht="12.75">
      <c r="I208" s="112"/>
      <c r="J208" s="112"/>
      <c r="K208" s="112"/>
      <c r="L208" s="125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</row>
    <row r="209" spans="9:27" s="113" customFormat="1" ht="12.75">
      <c r="I209" s="112"/>
      <c r="J209" s="112"/>
      <c r="K209" s="112"/>
      <c r="L209" s="125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</row>
    <row r="210" spans="9:27" s="113" customFormat="1" ht="12.75">
      <c r="I210" s="112"/>
      <c r="J210" s="112"/>
      <c r="K210" s="112"/>
      <c r="L210" s="125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</row>
    <row r="211" spans="9:27" s="113" customFormat="1" ht="12.75">
      <c r="I211" s="112"/>
      <c r="J211" s="112"/>
      <c r="K211" s="112"/>
      <c r="L211" s="125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</row>
    <row r="212" spans="9:27" s="113" customFormat="1" ht="12.75">
      <c r="I212" s="112"/>
      <c r="J212" s="112"/>
      <c r="K212" s="112"/>
      <c r="L212" s="125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</row>
    <row r="213" spans="9:27" s="113" customFormat="1" ht="12.75">
      <c r="I213" s="112"/>
      <c r="J213" s="112"/>
      <c r="K213" s="112"/>
      <c r="L213" s="125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</row>
    <row r="214" spans="9:27" s="113" customFormat="1" ht="12.75">
      <c r="I214" s="112"/>
      <c r="J214" s="112"/>
      <c r="K214" s="112"/>
      <c r="L214" s="125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</row>
    <row r="215" spans="9:27" s="113" customFormat="1" ht="12.75">
      <c r="I215" s="112"/>
      <c r="J215" s="112"/>
      <c r="K215" s="112"/>
      <c r="L215" s="125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</row>
    <row r="216" spans="9:27" s="113" customFormat="1" ht="12.75">
      <c r="I216" s="112"/>
      <c r="J216" s="112"/>
      <c r="K216" s="112"/>
      <c r="L216" s="125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</row>
    <row r="217" spans="9:27" s="113" customFormat="1" ht="12.75">
      <c r="I217" s="112"/>
      <c r="J217" s="112"/>
      <c r="K217" s="112"/>
      <c r="L217" s="125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</row>
    <row r="218" spans="9:27" s="113" customFormat="1" ht="12.75">
      <c r="I218" s="112"/>
      <c r="J218" s="112"/>
      <c r="K218" s="112"/>
      <c r="L218" s="125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</row>
    <row r="219" spans="9:27" s="113" customFormat="1" ht="12.75">
      <c r="I219" s="112"/>
      <c r="J219" s="112"/>
      <c r="K219" s="112"/>
      <c r="L219" s="125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</row>
    <row r="220" spans="9:27" s="113" customFormat="1" ht="12.75">
      <c r="I220" s="112"/>
      <c r="J220" s="112"/>
      <c r="K220" s="112"/>
      <c r="L220" s="125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</row>
    <row r="221" spans="9:27" s="113" customFormat="1" ht="12.75">
      <c r="I221" s="112"/>
      <c r="J221" s="112"/>
      <c r="K221" s="112"/>
      <c r="L221" s="125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</row>
    <row r="222" spans="9:27" s="113" customFormat="1" ht="12.75">
      <c r="I222" s="112"/>
      <c r="J222" s="112"/>
      <c r="K222" s="112"/>
      <c r="L222" s="125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</row>
    <row r="223" spans="9:27" s="113" customFormat="1" ht="12.75">
      <c r="I223" s="112"/>
      <c r="J223" s="112"/>
      <c r="K223" s="112"/>
      <c r="L223" s="125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</row>
    <row r="224" spans="9:27" s="113" customFormat="1" ht="12.75">
      <c r="I224" s="112"/>
      <c r="J224" s="112"/>
      <c r="K224" s="112"/>
      <c r="L224" s="125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</row>
    <row r="225" spans="9:27" s="113" customFormat="1" ht="12.75">
      <c r="I225" s="112"/>
      <c r="J225" s="112"/>
      <c r="K225" s="112"/>
      <c r="L225" s="125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</row>
    <row r="226" spans="9:27" s="113" customFormat="1" ht="12.75">
      <c r="I226" s="112"/>
      <c r="J226" s="112"/>
      <c r="K226" s="112"/>
      <c r="L226" s="125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</row>
    <row r="227" spans="9:27" s="113" customFormat="1" ht="12.75">
      <c r="I227" s="112"/>
      <c r="J227" s="112"/>
      <c r="K227" s="112"/>
      <c r="L227" s="125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9:27" s="113" customFormat="1" ht="12.75">
      <c r="I228" s="112"/>
      <c r="J228" s="112"/>
      <c r="K228" s="112"/>
      <c r="L228" s="125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</row>
    <row r="229" spans="9:27" s="113" customFormat="1" ht="12.75">
      <c r="I229" s="112"/>
      <c r="J229" s="112"/>
      <c r="K229" s="112"/>
      <c r="L229" s="125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</row>
    <row r="230" spans="9:27" s="113" customFormat="1" ht="12.75">
      <c r="I230" s="112"/>
      <c r="J230" s="112"/>
      <c r="K230" s="112"/>
      <c r="L230" s="125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</row>
    <row r="231" spans="9:27" s="113" customFormat="1" ht="12.75">
      <c r="I231" s="112"/>
      <c r="J231" s="112"/>
      <c r="K231" s="112"/>
      <c r="L231" s="125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</row>
    <row r="232" spans="9:27" s="113" customFormat="1" ht="12.75">
      <c r="I232" s="112"/>
      <c r="J232" s="112"/>
      <c r="K232" s="112"/>
      <c r="L232" s="125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</row>
    <row r="233" spans="9:27" s="113" customFormat="1" ht="12.75">
      <c r="I233" s="112"/>
      <c r="J233" s="112"/>
      <c r="K233" s="112"/>
      <c r="L233" s="125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</row>
    <row r="234" spans="9:27" s="113" customFormat="1" ht="12.75">
      <c r="I234" s="112"/>
      <c r="J234" s="112"/>
      <c r="K234" s="112"/>
      <c r="L234" s="125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</row>
    <row r="235" spans="9:27" s="113" customFormat="1" ht="12.75">
      <c r="I235" s="112"/>
      <c r="J235" s="112"/>
      <c r="K235" s="112"/>
      <c r="L235" s="125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</row>
    <row r="236" spans="9:27" s="113" customFormat="1" ht="12.75">
      <c r="I236" s="112"/>
      <c r="J236" s="112"/>
      <c r="K236" s="112"/>
      <c r="L236" s="125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</row>
    <row r="237" spans="9:27" s="113" customFormat="1" ht="12.75">
      <c r="I237" s="112"/>
      <c r="J237" s="112"/>
      <c r="K237" s="112"/>
      <c r="L237" s="125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</row>
    <row r="238" spans="9:27" s="113" customFormat="1" ht="12.75">
      <c r="I238" s="112"/>
      <c r="J238" s="112"/>
      <c r="K238" s="112"/>
      <c r="L238" s="125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</row>
    <row r="239" spans="9:27" s="113" customFormat="1" ht="12.75">
      <c r="I239" s="112"/>
      <c r="J239" s="112"/>
      <c r="K239" s="112"/>
      <c r="L239" s="125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</row>
    <row r="240" spans="9:27" s="113" customFormat="1" ht="12.75">
      <c r="I240" s="112"/>
      <c r="J240" s="112"/>
      <c r="K240" s="112"/>
      <c r="L240" s="125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</row>
    <row r="241" spans="9:27" s="113" customFormat="1" ht="12.75">
      <c r="I241" s="112"/>
      <c r="J241" s="112"/>
      <c r="K241" s="112"/>
      <c r="L241" s="125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</row>
    <row r="242" spans="9:27" s="113" customFormat="1" ht="12.75">
      <c r="I242" s="112"/>
      <c r="J242" s="112"/>
      <c r="K242" s="112"/>
      <c r="L242" s="125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</row>
    <row r="243" spans="9:27" s="113" customFormat="1" ht="12.75">
      <c r="I243" s="112"/>
      <c r="J243" s="112"/>
      <c r="K243" s="112"/>
      <c r="L243" s="125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</row>
    <row r="244" spans="9:27" s="113" customFormat="1" ht="12.75">
      <c r="I244" s="112"/>
      <c r="J244" s="112"/>
      <c r="K244" s="112"/>
      <c r="L244" s="125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</row>
    <row r="245" spans="9:27" s="113" customFormat="1" ht="12.75">
      <c r="I245" s="112"/>
      <c r="J245" s="112"/>
      <c r="K245" s="112"/>
      <c r="L245" s="125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</row>
    <row r="246" spans="9:27" s="113" customFormat="1" ht="12.75">
      <c r="I246" s="112"/>
      <c r="J246" s="112"/>
      <c r="K246" s="112"/>
      <c r="L246" s="125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</row>
    <row r="247" spans="9:27" s="113" customFormat="1" ht="12.75">
      <c r="I247" s="112"/>
      <c r="J247" s="112"/>
      <c r="K247" s="112"/>
      <c r="L247" s="125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</row>
    <row r="248" spans="9:27" s="113" customFormat="1" ht="12.75">
      <c r="I248" s="112"/>
      <c r="J248" s="112"/>
      <c r="K248" s="112"/>
      <c r="L248" s="125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</row>
    <row r="249" spans="9:27" s="113" customFormat="1" ht="12.75">
      <c r="I249" s="112"/>
      <c r="J249" s="112"/>
      <c r="K249" s="112"/>
      <c r="L249" s="125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</row>
    <row r="250" spans="9:27" s="113" customFormat="1" ht="12.75">
      <c r="I250" s="112"/>
      <c r="J250" s="112"/>
      <c r="K250" s="112"/>
      <c r="L250" s="125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</row>
    <row r="251" spans="9:27" s="113" customFormat="1" ht="12.75">
      <c r="I251" s="112"/>
      <c r="J251" s="112"/>
      <c r="K251" s="112"/>
      <c r="L251" s="125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</row>
    <row r="252" spans="9:27" s="113" customFormat="1" ht="12.75">
      <c r="I252" s="112"/>
      <c r="J252" s="112"/>
      <c r="K252" s="112"/>
      <c r="L252" s="125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</row>
    <row r="253" spans="9:27" s="113" customFormat="1" ht="12.75">
      <c r="I253" s="112"/>
      <c r="J253" s="112"/>
      <c r="K253" s="112"/>
      <c r="L253" s="125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</row>
    <row r="254" spans="9:27" s="113" customFormat="1" ht="12.75">
      <c r="I254" s="112"/>
      <c r="J254" s="112"/>
      <c r="K254" s="112"/>
      <c r="L254" s="125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</row>
    <row r="255" spans="9:27" s="113" customFormat="1" ht="12.75">
      <c r="I255" s="112"/>
      <c r="J255" s="112"/>
      <c r="K255" s="112"/>
      <c r="L255" s="125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</row>
    <row r="256" spans="9:27" s="113" customFormat="1" ht="12.75">
      <c r="I256" s="112"/>
      <c r="J256" s="112"/>
      <c r="K256" s="112"/>
      <c r="L256" s="125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</row>
    <row r="257" spans="9:27" s="113" customFormat="1" ht="12.75">
      <c r="I257" s="112"/>
      <c r="J257" s="112"/>
      <c r="K257" s="112"/>
      <c r="L257" s="125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</row>
    <row r="258" spans="9:27" s="113" customFormat="1" ht="12.75">
      <c r="I258" s="112"/>
      <c r="J258" s="112"/>
      <c r="K258" s="112"/>
      <c r="L258" s="125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</row>
    <row r="259" spans="9:27" s="113" customFormat="1" ht="12.75">
      <c r="I259" s="112"/>
      <c r="J259" s="112"/>
      <c r="K259" s="112"/>
      <c r="L259" s="125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</row>
    <row r="260" spans="9:27" s="113" customFormat="1" ht="12.75">
      <c r="I260" s="112"/>
      <c r="J260" s="112"/>
      <c r="K260" s="112"/>
      <c r="L260" s="125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</row>
    <row r="261" spans="9:27" s="113" customFormat="1" ht="12.75">
      <c r="I261" s="112"/>
      <c r="J261" s="112"/>
      <c r="K261" s="112"/>
      <c r="L261" s="125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</row>
    <row r="262" spans="9:27" s="113" customFormat="1" ht="12.75">
      <c r="I262" s="112"/>
      <c r="J262" s="112"/>
      <c r="K262" s="112"/>
      <c r="L262" s="125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</row>
    <row r="263" spans="9:27" s="113" customFormat="1" ht="12.75">
      <c r="I263" s="112"/>
      <c r="J263" s="112"/>
      <c r="K263" s="112"/>
      <c r="L263" s="125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</row>
    <row r="264" spans="9:27" s="113" customFormat="1" ht="12.75">
      <c r="I264" s="112"/>
      <c r="J264" s="112"/>
      <c r="K264" s="112"/>
      <c r="L264" s="125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</row>
    <row r="265" spans="9:27" s="113" customFormat="1" ht="12.75">
      <c r="I265" s="112"/>
      <c r="J265" s="112"/>
      <c r="K265" s="112"/>
      <c r="L265" s="125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</row>
    <row r="266" spans="9:27" s="113" customFormat="1" ht="12.75">
      <c r="I266" s="112"/>
      <c r="J266" s="112"/>
      <c r="K266" s="112"/>
      <c r="L266" s="125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</row>
    <row r="267" spans="9:27" s="113" customFormat="1" ht="12.75">
      <c r="I267" s="112"/>
      <c r="J267" s="112"/>
      <c r="K267" s="112"/>
      <c r="L267" s="125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</row>
    <row r="268" spans="9:27" s="113" customFormat="1" ht="12.75">
      <c r="I268" s="112"/>
      <c r="J268" s="112"/>
      <c r="K268" s="112"/>
      <c r="L268" s="125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</row>
    <row r="269" spans="9:27" s="113" customFormat="1" ht="12.75">
      <c r="I269" s="112"/>
      <c r="J269" s="112"/>
      <c r="K269" s="112"/>
      <c r="L269" s="125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</row>
    <row r="270" spans="9:27" s="113" customFormat="1" ht="12.75">
      <c r="I270" s="112"/>
      <c r="J270" s="112"/>
      <c r="K270" s="112"/>
      <c r="L270" s="125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</row>
    <row r="271" spans="9:27" s="113" customFormat="1" ht="12.75">
      <c r="I271" s="112"/>
      <c r="J271" s="112"/>
      <c r="K271" s="112"/>
      <c r="L271" s="125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</row>
    <row r="272" spans="9:27" s="113" customFormat="1" ht="12.75">
      <c r="I272" s="112"/>
      <c r="J272" s="112"/>
      <c r="K272" s="112"/>
      <c r="L272" s="125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</row>
    <row r="273" spans="9:27" s="113" customFormat="1" ht="12.75">
      <c r="I273" s="112"/>
      <c r="J273" s="112"/>
      <c r="K273" s="112"/>
      <c r="L273" s="125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</row>
    <row r="274" spans="9:27" s="113" customFormat="1" ht="12.75">
      <c r="I274" s="112"/>
      <c r="J274" s="112"/>
      <c r="K274" s="112"/>
      <c r="L274" s="125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</row>
    <row r="275" spans="9:27" s="113" customFormat="1" ht="12.75">
      <c r="I275" s="112"/>
      <c r="J275" s="112"/>
      <c r="K275" s="112"/>
      <c r="L275" s="125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</row>
    <row r="276" spans="9:27" s="113" customFormat="1" ht="12.75">
      <c r="I276" s="112"/>
      <c r="J276" s="112"/>
      <c r="K276" s="112"/>
      <c r="L276" s="125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</row>
    <row r="277" spans="9:27" s="113" customFormat="1" ht="12.75">
      <c r="I277" s="112"/>
      <c r="J277" s="112"/>
      <c r="K277" s="112"/>
      <c r="L277" s="125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</row>
    <row r="278" spans="9:27" s="113" customFormat="1" ht="12.75">
      <c r="I278" s="112"/>
      <c r="J278" s="112"/>
      <c r="K278" s="112"/>
      <c r="L278" s="125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</row>
    <row r="279" spans="9:27" s="113" customFormat="1" ht="12.75">
      <c r="I279" s="112"/>
      <c r="J279" s="112"/>
      <c r="K279" s="112"/>
      <c r="L279" s="125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</row>
    <row r="280" spans="9:27" s="113" customFormat="1" ht="12.75">
      <c r="I280" s="112"/>
      <c r="J280" s="112"/>
      <c r="K280" s="112"/>
      <c r="L280" s="125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</row>
    <row r="281" spans="9:27" s="113" customFormat="1" ht="12.75">
      <c r="I281" s="112"/>
      <c r="J281" s="112"/>
      <c r="K281" s="112"/>
      <c r="L281" s="125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</row>
    <row r="282" spans="9:27" s="113" customFormat="1" ht="12.75">
      <c r="I282" s="112"/>
      <c r="J282" s="112"/>
      <c r="K282" s="112"/>
      <c r="L282" s="125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</row>
    <row r="283" spans="9:27" s="113" customFormat="1" ht="12.75">
      <c r="I283" s="112"/>
      <c r="J283" s="112"/>
      <c r="K283" s="112"/>
      <c r="L283" s="125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</row>
    <row r="284" spans="9:27" s="113" customFormat="1" ht="12.75">
      <c r="I284" s="112"/>
      <c r="J284" s="112"/>
      <c r="K284" s="112"/>
      <c r="L284" s="125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</row>
    <row r="285" spans="9:27" s="113" customFormat="1" ht="12.75">
      <c r="I285" s="112"/>
      <c r="J285" s="112"/>
      <c r="K285" s="112"/>
      <c r="L285" s="125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</row>
    <row r="286" spans="9:27" s="113" customFormat="1" ht="12.75">
      <c r="I286" s="112"/>
      <c r="J286" s="112"/>
      <c r="K286" s="112"/>
      <c r="L286" s="125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</row>
    <row r="287" spans="9:27" s="113" customFormat="1" ht="12.75">
      <c r="I287" s="112"/>
      <c r="J287" s="112"/>
      <c r="K287" s="112"/>
      <c r="L287" s="125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</row>
    <row r="288" spans="9:27" s="113" customFormat="1" ht="12.75">
      <c r="I288" s="112"/>
      <c r="J288" s="112"/>
      <c r="K288" s="112"/>
      <c r="L288" s="125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</row>
    <row r="289" spans="9:27" s="113" customFormat="1" ht="12.75">
      <c r="I289" s="112"/>
      <c r="J289" s="112"/>
      <c r="K289" s="112"/>
      <c r="L289" s="125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</row>
    <row r="290" spans="9:27" s="113" customFormat="1" ht="12.75">
      <c r="I290" s="112"/>
      <c r="J290" s="112"/>
      <c r="K290" s="112"/>
      <c r="L290" s="125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</row>
    <row r="291" spans="9:27" s="113" customFormat="1" ht="12.75">
      <c r="I291" s="112"/>
      <c r="J291" s="112"/>
      <c r="K291" s="112"/>
      <c r="L291" s="125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</row>
    <row r="292" spans="9:27" s="113" customFormat="1" ht="12.75">
      <c r="I292" s="112"/>
      <c r="J292" s="112"/>
      <c r="K292" s="112"/>
      <c r="L292" s="125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</row>
    <row r="293" spans="9:27" s="113" customFormat="1" ht="12.75">
      <c r="I293" s="112"/>
      <c r="J293" s="112"/>
      <c r="K293" s="112"/>
      <c r="L293" s="125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</row>
    <row r="294" spans="9:27" s="113" customFormat="1" ht="12.75">
      <c r="I294" s="112"/>
      <c r="J294" s="112"/>
      <c r="K294" s="112"/>
      <c r="L294" s="125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</row>
    <row r="295" spans="9:27" s="113" customFormat="1" ht="12.75">
      <c r="I295" s="112"/>
      <c r="J295" s="112"/>
      <c r="K295" s="112"/>
      <c r="L295" s="125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</row>
    <row r="296" spans="9:27" s="113" customFormat="1" ht="12.75">
      <c r="I296" s="112"/>
      <c r="J296" s="112"/>
      <c r="K296" s="112"/>
      <c r="L296" s="125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</row>
    <row r="297" spans="9:27" s="113" customFormat="1" ht="12.75">
      <c r="I297" s="112"/>
      <c r="J297" s="112"/>
      <c r="K297" s="112"/>
      <c r="L297" s="125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</row>
    <row r="298" spans="9:27" s="113" customFormat="1" ht="12.75">
      <c r="I298" s="112"/>
      <c r="J298" s="112"/>
      <c r="K298" s="112"/>
      <c r="L298" s="125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</row>
    <row r="299" spans="9:27" s="113" customFormat="1" ht="12.75">
      <c r="I299" s="112"/>
      <c r="J299" s="112"/>
      <c r="K299" s="112"/>
      <c r="L299" s="125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</row>
    <row r="300" spans="9:27" s="113" customFormat="1" ht="12.75">
      <c r="I300" s="112"/>
      <c r="J300" s="112"/>
      <c r="K300" s="112"/>
      <c r="L300" s="125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</row>
    <row r="301" spans="9:27" s="113" customFormat="1" ht="12.75">
      <c r="I301" s="112"/>
      <c r="J301" s="112"/>
      <c r="K301" s="112"/>
      <c r="L301" s="125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</row>
    <row r="302" spans="9:27" s="113" customFormat="1" ht="12.75">
      <c r="I302" s="112"/>
      <c r="J302" s="112"/>
      <c r="K302" s="112"/>
      <c r="L302" s="125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</row>
    <row r="303" spans="9:27" s="113" customFormat="1" ht="12.75">
      <c r="I303" s="112"/>
      <c r="J303" s="112"/>
      <c r="K303" s="112"/>
      <c r="L303" s="125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</row>
    <row r="304" spans="9:27" s="113" customFormat="1" ht="12.75">
      <c r="I304" s="112"/>
      <c r="J304" s="112"/>
      <c r="K304" s="112"/>
      <c r="L304" s="125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</row>
    <row r="305" spans="9:27" s="113" customFormat="1" ht="12.75">
      <c r="I305" s="112"/>
      <c r="J305" s="112"/>
      <c r="K305" s="112"/>
      <c r="L305" s="125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</row>
    <row r="306" spans="9:27" s="113" customFormat="1" ht="12.75">
      <c r="I306" s="112"/>
      <c r="J306" s="112"/>
      <c r="K306" s="112"/>
      <c r="L306" s="125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</row>
    <row r="307" spans="9:27" s="113" customFormat="1" ht="12.75">
      <c r="I307" s="112"/>
      <c r="J307" s="112"/>
      <c r="K307" s="112"/>
      <c r="L307" s="125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</row>
    <row r="308" spans="9:27" s="113" customFormat="1" ht="12.75">
      <c r="I308" s="112"/>
      <c r="J308" s="112"/>
      <c r="K308" s="112"/>
      <c r="L308" s="125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</row>
    <row r="309" spans="9:27" s="113" customFormat="1" ht="12.75">
      <c r="I309" s="112"/>
      <c r="J309" s="112"/>
      <c r="K309" s="112"/>
      <c r="L309" s="125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</row>
    <row r="310" spans="9:27" s="113" customFormat="1" ht="12.75">
      <c r="I310" s="112"/>
      <c r="J310" s="112"/>
      <c r="K310" s="112"/>
      <c r="L310" s="125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</row>
    <row r="311" spans="9:27" s="113" customFormat="1" ht="12.75">
      <c r="I311" s="112"/>
      <c r="J311" s="112"/>
      <c r="K311" s="112"/>
      <c r="L311" s="125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</row>
    <row r="312" spans="9:27" s="113" customFormat="1" ht="12.75">
      <c r="I312" s="112"/>
      <c r="J312" s="112"/>
      <c r="K312" s="112"/>
      <c r="L312" s="125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</row>
    <row r="313" spans="9:27" s="113" customFormat="1" ht="12.75">
      <c r="I313" s="112"/>
      <c r="J313" s="112"/>
      <c r="K313" s="112"/>
      <c r="L313" s="125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</row>
    <row r="314" spans="9:27" s="113" customFormat="1" ht="12.75">
      <c r="I314" s="112"/>
      <c r="J314" s="112"/>
      <c r="K314" s="112"/>
      <c r="L314" s="125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</row>
    <row r="315" spans="9:27" s="113" customFormat="1" ht="12.75">
      <c r="I315" s="112"/>
      <c r="J315" s="112"/>
      <c r="K315" s="112"/>
      <c r="L315" s="125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</row>
    <row r="316" spans="9:27" s="113" customFormat="1" ht="12.75">
      <c r="I316" s="112"/>
      <c r="J316" s="112"/>
      <c r="K316" s="112"/>
      <c r="L316" s="125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</row>
    <row r="317" spans="9:27" s="113" customFormat="1" ht="12.75">
      <c r="I317" s="112"/>
      <c r="J317" s="112"/>
      <c r="K317" s="112"/>
      <c r="L317" s="125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</row>
    <row r="318" spans="9:27" s="113" customFormat="1" ht="12.75">
      <c r="I318" s="112"/>
      <c r="J318" s="112"/>
      <c r="K318" s="112"/>
      <c r="L318" s="125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</row>
    <row r="319" spans="9:27" s="113" customFormat="1" ht="12.75">
      <c r="I319" s="112"/>
      <c r="J319" s="112"/>
      <c r="K319" s="112"/>
      <c r="L319" s="125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</row>
    <row r="320" spans="9:27" s="113" customFormat="1" ht="12.75">
      <c r="I320" s="112"/>
      <c r="J320" s="112"/>
      <c r="K320" s="112"/>
      <c r="L320" s="125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</row>
    <row r="321" spans="9:27" s="113" customFormat="1" ht="12.75">
      <c r="I321" s="112"/>
      <c r="J321" s="112"/>
      <c r="K321" s="112"/>
      <c r="L321" s="125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</row>
    <row r="322" spans="9:27" s="113" customFormat="1" ht="12.75">
      <c r="I322" s="112"/>
      <c r="J322" s="112"/>
      <c r="K322" s="112"/>
      <c r="L322" s="125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</row>
    <row r="323" spans="9:27" s="113" customFormat="1" ht="12.75">
      <c r="I323" s="112"/>
      <c r="J323" s="112"/>
      <c r="K323" s="112"/>
      <c r="L323" s="125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</row>
    <row r="324" spans="9:27" s="113" customFormat="1" ht="12.75">
      <c r="I324" s="112"/>
      <c r="J324" s="112"/>
      <c r="K324" s="112"/>
      <c r="L324" s="125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</row>
    <row r="325" spans="9:27" s="113" customFormat="1" ht="12.75">
      <c r="I325" s="112"/>
      <c r="J325" s="112"/>
      <c r="K325" s="112"/>
      <c r="L325" s="125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</row>
    <row r="326" spans="9:27" s="113" customFormat="1" ht="12.75">
      <c r="I326" s="112"/>
      <c r="J326" s="112"/>
      <c r="K326" s="112"/>
      <c r="L326" s="125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</row>
    <row r="327" spans="9:27" s="113" customFormat="1" ht="12.75">
      <c r="I327" s="112"/>
      <c r="J327" s="112"/>
      <c r="K327" s="112"/>
      <c r="L327" s="125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</row>
    <row r="328" spans="9:27" s="113" customFormat="1" ht="12.75">
      <c r="I328" s="112"/>
      <c r="J328" s="112"/>
      <c r="K328" s="112"/>
      <c r="L328" s="125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</row>
    <row r="329" spans="9:27" s="113" customFormat="1" ht="12.75">
      <c r="I329" s="112"/>
      <c r="J329" s="112"/>
      <c r="K329" s="112"/>
      <c r="L329" s="125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</row>
    <row r="330" spans="9:27" s="113" customFormat="1" ht="12.75">
      <c r="I330" s="112"/>
      <c r="J330" s="112"/>
      <c r="K330" s="112"/>
      <c r="L330" s="125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</row>
    <row r="331" spans="9:27" s="113" customFormat="1" ht="12.75">
      <c r="I331" s="112"/>
      <c r="J331" s="112"/>
      <c r="K331" s="112"/>
      <c r="L331" s="125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</row>
    <row r="332" spans="9:27" s="113" customFormat="1" ht="12.75">
      <c r="I332" s="112"/>
      <c r="J332" s="112"/>
      <c r="K332" s="112"/>
      <c r="L332" s="125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</row>
    <row r="333" spans="9:27" s="113" customFormat="1" ht="12.75">
      <c r="I333" s="112"/>
      <c r="J333" s="112"/>
      <c r="K333" s="112"/>
      <c r="L333" s="125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</row>
    <row r="334" spans="9:27" s="113" customFormat="1" ht="12.75">
      <c r="I334" s="112"/>
      <c r="J334" s="112"/>
      <c r="K334" s="112"/>
      <c r="L334" s="125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</row>
    <row r="335" spans="9:27" s="113" customFormat="1" ht="12.75">
      <c r="I335" s="112"/>
      <c r="J335" s="112"/>
      <c r="K335" s="112"/>
      <c r="L335" s="125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</row>
    <row r="336" spans="9:27" s="113" customFormat="1" ht="12.75">
      <c r="I336" s="112"/>
      <c r="J336" s="112"/>
      <c r="K336" s="112"/>
      <c r="L336" s="125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</row>
    <row r="337" spans="9:27" s="113" customFormat="1" ht="12.75">
      <c r="I337" s="112"/>
      <c r="J337" s="112"/>
      <c r="K337" s="112"/>
      <c r="L337" s="125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</row>
    <row r="338" spans="9:27" s="113" customFormat="1" ht="12.75">
      <c r="I338" s="112"/>
      <c r="J338" s="112"/>
      <c r="K338" s="112"/>
      <c r="L338" s="125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</row>
    <row r="339" spans="9:27" s="113" customFormat="1" ht="12.75">
      <c r="I339" s="112"/>
      <c r="J339" s="112"/>
      <c r="K339" s="112"/>
      <c r="L339" s="125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</row>
    <row r="340" spans="9:27" s="113" customFormat="1" ht="12.75">
      <c r="I340" s="112"/>
      <c r="J340" s="112"/>
      <c r="K340" s="112"/>
      <c r="L340" s="125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</row>
    <row r="341" spans="9:27" s="113" customFormat="1" ht="12.75">
      <c r="I341" s="112"/>
      <c r="J341" s="112"/>
      <c r="K341" s="112"/>
      <c r="L341" s="125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</row>
    <row r="342" spans="9:27" s="113" customFormat="1" ht="12.75">
      <c r="I342" s="112"/>
      <c r="J342" s="112"/>
      <c r="K342" s="112"/>
      <c r="L342" s="125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</row>
    <row r="343" spans="9:27" s="113" customFormat="1" ht="12.75">
      <c r="I343" s="112"/>
      <c r="J343" s="112"/>
      <c r="K343" s="112"/>
      <c r="L343" s="125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</row>
    <row r="344" spans="9:27" s="113" customFormat="1" ht="12.75">
      <c r="I344" s="112"/>
      <c r="J344" s="112"/>
      <c r="K344" s="112"/>
      <c r="L344" s="125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</row>
    <row r="345" spans="9:27" s="113" customFormat="1" ht="12.75">
      <c r="I345" s="112"/>
      <c r="J345" s="112"/>
      <c r="K345" s="112"/>
      <c r="L345" s="125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</row>
    <row r="346" spans="9:27" s="113" customFormat="1" ht="12.75">
      <c r="I346" s="112"/>
      <c r="J346" s="112"/>
      <c r="K346" s="112"/>
      <c r="L346" s="125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</row>
    <row r="347" spans="9:27" s="113" customFormat="1" ht="12.75">
      <c r="I347" s="112"/>
      <c r="J347" s="112"/>
      <c r="K347" s="112"/>
      <c r="L347" s="125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</row>
    <row r="348" spans="9:27" s="113" customFormat="1" ht="12.75">
      <c r="I348" s="112"/>
      <c r="J348" s="112"/>
      <c r="K348" s="112"/>
      <c r="L348" s="125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</row>
    <row r="349" spans="9:27" s="113" customFormat="1" ht="12.75">
      <c r="I349" s="112"/>
      <c r="J349" s="112"/>
      <c r="K349" s="112"/>
      <c r="L349" s="125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</row>
    <row r="350" spans="9:27" s="113" customFormat="1" ht="12.75">
      <c r="I350" s="112"/>
      <c r="J350" s="112"/>
      <c r="K350" s="112"/>
      <c r="L350" s="125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</row>
    <row r="351" spans="9:27" s="113" customFormat="1" ht="12.75">
      <c r="I351" s="112"/>
      <c r="J351" s="112"/>
      <c r="K351" s="112"/>
      <c r="L351" s="125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</row>
    <row r="352" spans="9:27" s="113" customFormat="1" ht="12.75">
      <c r="I352" s="112"/>
      <c r="J352" s="112"/>
      <c r="K352" s="112"/>
      <c r="L352" s="125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</row>
    <row r="353" spans="9:27" s="113" customFormat="1" ht="12.75">
      <c r="I353" s="112"/>
      <c r="J353" s="112"/>
      <c r="K353" s="112"/>
      <c r="L353" s="125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</row>
    <row r="354" spans="9:27" s="113" customFormat="1" ht="12.75">
      <c r="I354" s="112"/>
      <c r="J354" s="112"/>
      <c r="K354" s="112"/>
      <c r="L354" s="125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</row>
    <row r="355" spans="9:27" s="113" customFormat="1" ht="12.75">
      <c r="I355" s="112"/>
      <c r="J355" s="112"/>
      <c r="K355" s="112"/>
      <c r="L355" s="125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</row>
    <row r="356" spans="9:27" s="113" customFormat="1" ht="12.75">
      <c r="I356" s="112"/>
      <c r="J356" s="112"/>
      <c r="K356" s="112"/>
      <c r="L356" s="125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</row>
    <row r="357" spans="9:27" s="113" customFormat="1" ht="12.75">
      <c r="I357" s="112"/>
      <c r="J357" s="112"/>
      <c r="K357" s="112"/>
      <c r="L357" s="125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</row>
    <row r="358" spans="9:27" s="113" customFormat="1" ht="12.75">
      <c r="I358" s="112"/>
      <c r="J358" s="112"/>
      <c r="K358" s="112"/>
      <c r="L358" s="125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</row>
    <row r="359" spans="9:27" s="113" customFormat="1" ht="12.75">
      <c r="I359" s="112"/>
      <c r="J359" s="112"/>
      <c r="K359" s="112"/>
      <c r="L359" s="125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</row>
    <row r="360" spans="9:27" s="113" customFormat="1" ht="12.75">
      <c r="I360" s="112"/>
      <c r="J360" s="112"/>
      <c r="K360" s="112"/>
      <c r="L360" s="125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</row>
    <row r="361" spans="9:27" s="113" customFormat="1" ht="12.75">
      <c r="I361" s="112"/>
      <c r="J361" s="112"/>
      <c r="K361" s="112"/>
      <c r="L361" s="125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</row>
    <row r="362" spans="9:27" s="113" customFormat="1" ht="12.75">
      <c r="I362" s="112"/>
      <c r="J362" s="112"/>
      <c r="K362" s="112"/>
      <c r="L362" s="125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</row>
    <row r="363" spans="9:27" s="113" customFormat="1" ht="12.75">
      <c r="I363" s="112"/>
      <c r="J363" s="112"/>
      <c r="K363" s="112"/>
      <c r="L363" s="125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</row>
    <row r="364" spans="9:27" s="113" customFormat="1" ht="12.75">
      <c r="I364" s="112"/>
      <c r="J364" s="112"/>
      <c r="K364" s="112"/>
      <c r="L364" s="125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</row>
    <row r="365" spans="9:27" s="113" customFormat="1" ht="12.75">
      <c r="I365" s="112"/>
      <c r="J365" s="112"/>
      <c r="K365" s="112"/>
      <c r="L365" s="125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</row>
    <row r="366" spans="9:27" s="113" customFormat="1" ht="12.75">
      <c r="I366" s="112"/>
      <c r="J366" s="112"/>
      <c r="K366" s="112"/>
      <c r="L366" s="125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</row>
    <row r="367" spans="9:27" s="113" customFormat="1" ht="12.75">
      <c r="I367" s="112"/>
      <c r="J367" s="112"/>
      <c r="K367" s="112"/>
      <c r="L367" s="125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</row>
    <row r="368" spans="9:27" s="113" customFormat="1" ht="12.75">
      <c r="I368" s="112"/>
      <c r="J368" s="112"/>
      <c r="K368" s="112"/>
      <c r="L368" s="125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</row>
    <row r="369" spans="9:27" s="113" customFormat="1" ht="12.75">
      <c r="I369" s="112"/>
      <c r="J369" s="112"/>
      <c r="K369" s="112"/>
      <c r="L369" s="125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</row>
    <row r="370" spans="9:27" s="113" customFormat="1" ht="12.75">
      <c r="I370" s="112"/>
      <c r="J370" s="112"/>
      <c r="K370" s="112"/>
      <c r="L370" s="125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</row>
    <row r="371" spans="9:27" s="113" customFormat="1" ht="12.75">
      <c r="I371" s="112"/>
      <c r="J371" s="112"/>
      <c r="K371" s="112"/>
      <c r="L371" s="125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</row>
    <row r="372" spans="9:27" s="113" customFormat="1" ht="12.75">
      <c r="I372" s="112"/>
      <c r="J372" s="112"/>
      <c r="K372" s="112"/>
      <c r="L372" s="125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</row>
    <row r="373" spans="9:27" s="113" customFormat="1" ht="12.75">
      <c r="I373" s="112"/>
      <c r="J373" s="112"/>
      <c r="K373" s="112"/>
      <c r="L373" s="125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</row>
    <row r="374" spans="9:27" s="113" customFormat="1" ht="12.75">
      <c r="I374" s="112"/>
      <c r="J374" s="112"/>
      <c r="K374" s="112"/>
      <c r="L374" s="125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</row>
    <row r="375" spans="9:27" s="113" customFormat="1" ht="12.75">
      <c r="I375" s="112"/>
      <c r="J375" s="112"/>
      <c r="K375" s="112"/>
      <c r="L375" s="125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</row>
    <row r="376" spans="9:27" s="113" customFormat="1" ht="12.75">
      <c r="I376" s="112"/>
      <c r="J376" s="112"/>
      <c r="K376" s="112"/>
      <c r="L376" s="125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</row>
    <row r="377" spans="9:27" s="113" customFormat="1" ht="12.75">
      <c r="I377" s="112"/>
      <c r="J377" s="112"/>
      <c r="K377" s="112"/>
      <c r="L377" s="125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</row>
    <row r="378" spans="9:27" s="113" customFormat="1" ht="12.75">
      <c r="I378" s="112"/>
      <c r="J378" s="112"/>
      <c r="K378" s="112"/>
      <c r="L378" s="125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</row>
    <row r="379" spans="9:27" s="113" customFormat="1" ht="12.75">
      <c r="I379" s="112"/>
      <c r="J379" s="112"/>
      <c r="K379" s="112"/>
      <c r="L379" s="125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</row>
    <row r="380" spans="9:27" s="113" customFormat="1" ht="12.75">
      <c r="I380" s="112"/>
      <c r="J380" s="112"/>
      <c r="K380" s="112"/>
      <c r="L380" s="125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</row>
    <row r="381" spans="9:27" s="113" customFormat="1" ht="12.75">
      <c r="I381" s="112"/>
      <c r="J381" s="112"/>
      <c r="K381" s="112"/>
      <c r="L381" s="125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</row>
    <row r="382" spans="9:27" s="113" customFormat="1" ht="12.75">
      <c r="I382" s="112"/>
      <c r="J382" s="112"/>
      <c r="K382" s="112"/>
      <c r="L382" s="125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</row>
    <row r="383" spans="9:27" s="113" customFormat="1" ht="12.75">
      <c r="I383" s="112"/>
      <c r="J383" s="112"/>
      <c r="K383" s="112"/>
      <c r="L383" s="125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</row>
    <row r="384" spans="9:27" s="113" customFormat="1" ht="12.75">
      <c r="I384" s="112"/>
      <c r="J384" s="112"/>
      <c r="K384" s="112"/>
      <c r="L384" s="125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</row>
    <row r="385" spans="9:27" s="113" customFormat="1" ht="12.75">
      <c r="I385" s="112"/>
      <c r="J385" s="112"/>
      <c r="K385" s="112"/>
      <c r="L385" s="125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</row>
    <row r="386" spans="9:27" s="113" customFormat="1" ht="12.75">
      <c r="I386" s="112"/>
      <c r="J386" s="112"/>
      <c r="K386" s="112"/>
      <c r="L386" s="125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</row>
    <row r="387" spans="9:27" s="113" customFormat="1" ht="12.75">
      <c r="I387" s="112"/>
      <c r="J387" s="112"/>
      <c r="K387" s="112"/>
      <c r="L387" s="125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</row>
    <row r="388" spans="9:27" s="113" customFormat="1" ht="12.75">
      <c r="I388" s="112"/>
      <c r="J388" s="112"/>
      <c r="K388" s="112"/>
      <c r="L388" s="125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</row>
    <row r="389" spans="9:27" s="113" customFormat="1" ht="12.75">
      <c r="I389" s="112"/>
      <c r="J389" s="112"/>
      <c r="K389" s="112"/>
      <c r="L389" s="125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</row>
    <row r="390" spans="9:27" s="113" customFormat="1" ht="12.75">
      <c r="I390" s="112"/>
      <c r="J390" s="112"/>
      <c r="K390" s="112"/>
      <c r="L390" s="125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</row>
    <row r="391" spans="9:27" s="113" customFormat="1" ht="12.75">
      <c r="I391" s="112"/>
      <c r="J391" s="112"/>
      <c r="K391" s="112"/>
      <c r="L391" s="125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</row>
    <row r="392" spans="9:27" s="113" customFormat="1" ht="12.75">
      <c r="I392" s="112"/>
      <c r="J392" s="112"/>
      <c r="K392" s="112"/>
      <c r="L392" s="125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</row>
    <row r="393" spans="9:27" s="113" customFormat="1" ht="12.75">
      <c r="I393" s="112"/>
      <c r="J393" s="112"/>
      <c r="K393" s="112"/>
      <c r="L393" s="125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</row>
    <row r="394" spans="9:27" s="113" customFormat="1" ht="12.75">
      <c r="I394" s="112"/>
      <c r="J394" s="112"/>
      <c r="K394" s="112"/>
      <c r="L394" s="125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</row>
    <row r="395" spans="9:27" s="113" customFormat="1" ht="12.75">
      <c r="I395" s="112"/>
      <c r="J395" s="112"/>
      <c r="K395" s="112"/>
      <c r="L395" s="125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</row>
    <row r="396" spans="9:27" s="113" customFormat="1" ht="12.75">
      <c r="I396" s="112"/>
      <c r="J396" s="112"/>
      <c r="K396" s="112"/>
      <c r="L396" s="125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</row>
    <row r="397" spans="9:27" s="113" customFormat="1" ht="12.75">
      <c r="I397" s="112"/>
      <c r="J397" s="112"/>
      <c r="K397" s="112"/>
      <c r="L397" s="125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</row>
    <row r="398" spans="9:27" s="113" customFormat="1" ht="12.75">
      <c r="I398" s="112"/>
      <c r="J398" s="112"/>
      <c r="K398" s="112"/>
      <c r="L398" s="125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</row>
    <row r="399" spans="9:27" s="113" customFormat="1" ht="12.75">
      <c r="I399" s="112"/>
      <c r="J399" s="112"/>
      <c r="K399" s="112"/>
      <c r="L399" s="125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</row>
    <row r="400" spans="9:27" s="113" customFormat="1" ht="12.75">
      <c r="I400" s="112"/>
      <c r="J400" s="112"/>
      <c r="K400" s="112"/>
      <c r="L400" s="125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</row>
    <row r="401" spans="9:27" s="113" customFormat="1" ht="12.75">
      <c r="I401" s="112"/>
      <c r="J401" s="112"/>
      <c r="K401" s="112"/>
      <c r="L401" s="125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</row>
    <row r="402" spans="9:27" s="113" customFormat="1" ht="12.75">
      <c r="I402" s="112"/>
      <c r="J402" s="112"/>
      <c r="K402" s="112"/>
      <c r="L402" s="125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</row>
    <row r="403" spans="9:27" s="113" customFormat="1" ht="12.75">
      <c r="I403" s="112"/>
      <c r="J403" s="112"/>
      <c r="K403" s="112"/>
      <c r="L403" s="125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</row>
    <row r="404" spans="9:27" s="113" customFormat="1" ht="12.75">
      <c r="I404" s="112"/>
      <c r="J404" s="112"/>
      <c r="K404" s="112"/>
      <c r="L404" s="125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</row>
    <row r="405" spans="9:27" s="113" customFormat="1" ht="12.75">
      <c r="I405" s="112"/>
      <c r="J405" s="112"/>
      <c r="K405" s="112"/>
      <c r="L405" s="125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</row>
    <row r="406" spans="9:27" s="113" customFormat="1" ht="12.75">
      <c r="I406" s="112"/>
      <c r="J406" s="112"/>
      <c r="K406" s="112"/>
      <c r="L406" s="125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</row>
    <row r="407" spans="9:27" s="113" customFormat="1" ht="12.75">
      <c r="I407" s="112"/>
      <c r="J407" s="112"/>
      <c r="K407" s="112"/>
      <c r="L407" s="125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</row>
    <row r="408" spans="9:27" s="113" customFormat="1" ht="12.75">
      <c r="I408" s="112"/>
      <c r="J408" s="112"/>
      <c r="K408" s="112"/>
      <c r="L408" s="125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</row>
    <row r="409" spans="9:27" s="113" customFormat="1" ht="12.75">
      <c r="I409" s="112"/>
      <c r="J409" s="112"/>
      <c r="K409" s="112"/>
      <c r="L409" s="125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</row>
    <row r="410" spans="9:27" s="113" customFormat="1" ht="12.75">
      <c r="I410" s="112"/>
      <c r="J410" s="112"/>
      <c r="K410" s="112"/>
      <c r="L410" s="125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</row>
    <row r="411" spans="9:27" s="113" customFormat="1" ht="12.75">
      <c r="I411" s="112"/>
      <c r="J411" s="112"/>
      <c r="K411" s="112"/>
      <c r="L411" s="125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</row>
    <row r="412" spans="9:27" s="113" customFormat="1" ht="12.75">
      <c r="I412" s="112"/>
      <c r="J412" s="112"/>
      <c r="K412" s="112"/>
      <c r="L412" s="125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</row>
    <row r="413" spans="9:27" s="113" customFormat="1" ht="12.75">
      <c r="I413" s="112"/>
      <c r="J413" s="112"/>
      <c r="K413" s="112"/>
      <c r="L413" s="125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</row>
    <row r="414" spans="9:27" s="113" customFormat="1" ht="12.75">
      <c r="I414" s="112"/>
      <c r="J414" s="112"/>
      <c r="K414" s="112"/>
      <c r="L414" s="125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</row>
    <row r="415" spans="9:27" s="113" customFormat="1" ht="12.75">
      <c r="I415" s="112"/>
      <c r="J415" s="112"/>
      <c r="K415" s="112"/>
      <c r="L415" s="125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</row>
    <row r="416" spans="9:27" s="113" customFormat="1" ht="12.75">
      <c r="I416" s="112"/>
      <c r="J416" s="112"/>
      <c r="K416" s="112"/>
      <c r="L416" s="125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</row>
    <row r="417" spans="9:27" s="113" customFormat="1" ht="12.75">
      <c r="I417" s="112"/>
      <c r="J417" s="112"/>
      <c r="K417" s="112"/>
      <c r="L417" s="125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</row>
    <row r="418" spans="9:27" s="113" customFormat="1" ht="12.75">
      <c r="I418" s="112"/>
      <c r="J418" s="112"/>
      <c r="K418" s="112"/>
      <c r="L418" s="125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</row>
    <row r="419" spans="9:27" s="113" customFormat="1" ht="12.75">
      <c r="I419" s="112"/>
      <c r="J419" s="112"/>
      <c r="K419" s="112"/>
      <c r="L419" s="125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</row>
    <row r="420" spans="9:27" s="113" customFormat="1" ht="12.75">
      <c r="I420" s="112"/>
      <c r="J420" s="112"/>
      <c r="K420" s="112"/>
      <c r="L420" s="125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</row>
    <row r="421" spans="9:27" s="113" customFormat="1" ht="12.75">
      <c r="I421" s="112"/>
      <c r="J421" s="112"/>
      <c r="K421" s="112"/>
      <c r="L421" s="125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</row>
    <row r="422" spans="9:27" s="113" customFormat="1" ht="12.75">
      <c r="I422" s="112"/>
      <c r="J422" s="112"/>
      <c r="K422" s="112"/>
      <c r="L422" s="125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</row>
    <row r="423" spans="9:27" s="113" customFormat="1" ht="12.75">
      <c r="I423" s="112"/>
      <c r="J423" s="112"/>
      <c r="K423" s="112"/>
      <c r="L423" s="125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</row>
    <row r="424" spans="9:27" s="113" customFormat="1" ht="12.75">
      <c r="I424" s="112"/>
      <c r="J424" s="112"/>
      <c r="K424" s="112"/>
      <c r="L424" s="125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</row>
    <row r="425" spans="9:27" s="113" customFormat="1" ht="12.75">
      <c r="I425" s="112"/>
      <c r="J425" s="112"/>
      <c r="K425" s="112"/>
      <c r="L425" s="125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</row>
    <row r="426" spans="9:27" s="113" customFormat="1" ht="12.75">
      <c r="I426" s="112"/>
      <c r="J426" s="112"/>
      <c r="K426" s="112"/>
      <c r="L426" s="125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</row>
    <row r="427" spans="9:27" s="113" customFormat="1" ht="12.75">
      <c r="I427" s="112"/>
      <c r="J427" s="112"/>
      <c r="K427" s="112"/>
      <c r="L427" s="125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</row>
    <row r="428" spans="9:27" s="113" customFormat="1" ht="12.75">
      <c r="I428" s="112"/>
      <c r="J428" s="112"/>
      <c r="K428" s="112"/>
      <c r="L428" s="125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</row>
    <row r="429" spans="9:27" s="113" customFormat="1" ht="12.75">
      <c r="I429" s="112"/>
      <c r="J429" s="112"/>
      <c r="K429" s="112"/>
      <c r="L429" s="125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</row>
    <row r="430" spans="9:27" s="113" customFormat="1" ht="12.75">
      <c r="I430" s="112"/>
      <c r="J430" s="112"/>
      <c r="K430" s="112"/>
      <c r="L430" s="125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</row>
    <row r="431" spans="9:27" s="113" customFormat="1" ht="12.75">
      <c r="I431" s="112"/>
      <c r="J431" s="112"/>
      <c r="K431" s="112"/>
      <c r="L431" s="125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</row>
    <row r="432" spans="9:27" s="113" customFormat="1" ht="12.75">
      <c r="I432" s="112"/>
      <c r="J432" s="112"/>
      <c r="K432" s="112"/>
      <c r="L432" s="125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</row>
    <row r="433" spans="9:27" s="113" customFormat="1" ht="12.75">
      <c r="I433" s="112"/>
      <c r="J433" s="112"/>
      <c r="K433" s="112"/>
      <c r="L433" s="125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</row>
    <row r="434" spans="9:27" s="113" customFormat="1" ht="12.75">
      <c r="I434" s="112"/>
      <c r="J434" s="112"/>
      <c r="K434" s="112"/>
      <c r="L434" s="125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</row>
    <row r="435" spans="9:27" s="113" customFormat="1" ht="12.75">
      <c r="I435" s="112"/>
      <c r="J435" s="112"/>
      <c r="K435" s="112"/>
      <c r="L435" s="125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</row>
    <row r="436" spans="9:27" s="113" customFormat="1" ht="12.75">
      <c r="I436" s="112"/>
      <c r="J436" s="112"/>
      <c r="K436" s="112"/>
      <c r="L436" s="125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</row>
    <row r="437" spans="9:27" s="113" customFormat="1" ht="12.75">
      <c r="I437" s="112"/>
      <c r="J437" s="112"/>
      <c r="K437" s="112"/>
      <c r="L437" s="125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</row>
    <row r="438" spans="9:27" s="113" customFormat="1" ht="12.75">
      <c r="I438" s="112"/>
      <c r="J438" s="112"/>
      <c r="K438" s="112"/>
      <c r="L438" s="125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</row>
    <row r="439" spans="9:27" s="113" customFormat="1" ht="12.75">
      <c r="I439" s="112"/>
      <c r="J439" s="112"/>
      <c r="K439" s="112"/>
      <c r="L439" s="125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</row>
    <row r="440" spans="9:27" s="113" customFormat="1" ht="12.75">
      <c r="I440" s="112"/>
      <c r="J440" s="112"/>
      <c r="K440" s="112"/>
      <c r="L440" s="125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</row>
    <row r="441" spans="9:27" s="113" customFormat="1" ht="12.75">
      <c r="I441" s="112"/>
      <c r="J441" s="112"/>
      <c r="K441" s="112"/>
      <c r="L441" s="125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</row>
    <row r="442" spans="9:27" s="113" customFormat="1" ht="12.75">
      <c r="I442" s="112"/>
      <c r="J442" s="112"/>
      <c r="K442" s="112"/>
      <c r="L442" s="125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</row>
    <row r="443" spans="9:27" s="113" customFormat="1" ht="12.75">
      <c r="I443" s="112"/>
      <c r="J443" s="112"/>
      <c r="K443" s="112"/>
      <c r="L443" s="125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</row>
    <row r="444" spans="9:27" s="113" customFormat="1" ht="12.75">
      <c r="I444" s="112"/>
      <c r="J444" s="112"/>
      <c r="K444" s="112"/>
      <c r="L444" s="125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</row>
    <row r="445" spans="9:27" s="113" customFormat="1" ht="12.75">
      <c r="I445" s="112"/>
      <c r="J445" s="112"/>
      <c r="K445" s="112"/>
      <c r="L445" s="125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</row>
    <row r="446" spans="9:27" s="113" customFormat="1" ht="12.75">
      <c r="I446" s="112"/>
      <c r="J446" s="112"/>
      <c r="K446" s="112"/>
      <c r="L446" s="125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</row>
    <row r="447" spans="9:27" s="113" customFormat="1" ht="12.75">
      <c r="I447" s="112"/>
      <c r="J447" s="112"/>
      <c r="K447" s="112"/>
      <c r="L447" s="125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</row>
    <row r="448" spans="9:27" s="113" customFormat="1" ht="12.75">
      <c r="I448" s="112"/>
      <c r="J448" s="112"/>
      <c r="K448" s="112"/>
      <c r="L448" s="125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</row>
    <row r="449" spans="9:27" s="113" customFormat="1" ht="12.75">
      <c r="I449" s="112"/>
      <c r="J449" s="112"/>
      <c r="K449" s="112"/>
      <c r="L449" s="125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</row>
    <row r="450" spans="9:27" s="113" customFormat="1" ht="12.75">
      <c r="I450" s="112"/>
      <c r="J450" s="112"/>
      <c r="K450" s="112"/>
      <c r="L450" s="125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</row>
    <row r="451" spans="9:27" s="113" customFormat="1" ht="12.75">
      <c r="I451" s="112"/>
      <c r="J451" s="112"/>
      <c r="K451" s="112"/>
      <c r="L451" s="125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</row>
    <row r="452" spans="9:27" s="113" customFormat="1" ht="12.75">
      <c r="I452" s="112"/>
      <c r="J452" s="112"/>
      <c r="K452" s="112"/>
      <c r="L452" s="125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</row>
    <row r="453" spans="9:27" s="113" customFormat="1" ht="12.75">
      <c r="I453" s="112"/>
      <c r="J453" s="112"/>
      <c r="K453" s="112"/>
      <c r="L453" s="125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</row>
    <row r="454" spans="9:27" s="113" customFormat="1" ht="12.75">
      <c r="I454" s="112"/>
      <c r="J454" s="112"/>
      <c r="K454" s="112"/>
      <c r="L454" s="125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</row>
    <row r="455" spans="9:27" s="113" customFormat="1" ht="12.75">
      <c r="I455" s="112"/>
      <c r="J455" s="112"/>
      <c r="K455" s="112"/>
      <c r="L455" s="125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</row>
    <row r="456" spans="9:27" s="113" customFormat="1" ht="12.75">
      <c r="I456" s="112"/>
      <c r="J456" s="112"/>
      <c r="K456" s="112"/>
      <c r="L456" s="125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</row>
    <row r="457" spans="9:27" s="113" customFormat="1" ht="12.75">
      <c r="I457" s="112"/>
      <c r="J457" s="112"/>
      <c r="K457" s="112"/>
      <c r="L457" s="125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</row>
    <row r="458" spans="9:27" s="113" customFormat="1" ht="12.75">
      <c r="I458" s="112"/>
      <c r="J458" s="112"/>
      <c r="K458" s="112"/>
      <c r="L458" s="125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</row>
    <row r="459" spans="9:27" s="113" customFormat="1" ht="12.75">
      <c r="I459" s="112"/>
      <c r="J459" s="112"/>
      <c r="K459" s="112"/>
      <c r="L459" s="125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</row>
    <row r="460" spans="9:27" s="113" customFormat="1" ht="12.75">
      <c r="I460" s="112"/>
      <c r="J460" s="112"/>
      <c r="K460" s="112"/>
      <c r="L460" s="125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</row>
    <row r="461" spans="9:27" s="113" customFormat="1" ht="12.75">
      <c r="I461" s="112"/>
      <c r="J461" s="112"/>
      <c r="K461" s="112"/>
      <c r="L461" s="125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</row>
    <row r="462" spans="9:27" s="113" customFormat="1" ht="12.75">
      <c r="I462" s="112"/>
      <c r="J462" s="112"/>
      <c r="K462" s="112"/>
      <c r="L462" s="125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</row>
    <row r="463" spans="9:27" s="113" customFormat="1" ht="12.75">
      <c r="I463" s="112"/>
      <c r="J463" s="112"/>
      <c r="K463" s="112"/>
      <c r="L463" s="125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</row>
    <row r="464" spans="9:27" s="113" customFormat="1" ht="12.75">
      <c r="I464" s="112"/>
      <c r="J464" s="112"/>
      <c r="K464" s="112"/>
      <c r="L464" s="125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</row>
    <row r="465" spans="9:27" s="113" customFormat="1" ht="12.75">
      <c r="I465" s="112"/>
      <c r="J465" s="112"/>
      <c r="K465" s="112"/>
      <c r="L465" s="125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</row>
    <row r="466" spans="9:27" s="113" customFormat="1" ht="12.75">
      <c r="I466" s="112"/>
      <c r="J466" s="112"/>
      <c r="K466" s="112"/>
      <c r="L466" s="125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</row>
    <row r="467" spans="9:27" s="113" customFormat="1" ht="12.75">
      <c r="I467" s="112"/>
      <c r="J467" s="112"/>
      <c r="K467" s="112"/>
      <c r="L467" s="125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</row>
    <row r="468" spans="9:27" s="113" customFormat="1" ht="12.75">
      <c r="I468" s="112"/>
      <c r="J468" s="112"/>
      <c r="K468" s="112"/>
      <c r="L468" s="125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</row>
    <row r="469" spans="9:27" s="113" customFormat="1" ht="12.75">
      <c r="I469" s="112"/>
      <c r="J469" s="112"/>
      <c r="K469" s="112"/>
      <c r="L469" s="125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</row>
    <row r="470" spans="9:27" s="113" customFormat="1" ht="12.75">
      <c r="I470" s="112"/>
      <c r="J470" s="112"/>
      <c r="K470" s="112"/>
      <c r="L470" s="125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</row>
    <row r="471" spans="9:27" s="113" customFormat="1" ht="12.75">
      <c r="I471" s="112"/>
      <c r="J471" s="112"/>
      <c r="K471" s="112"/>
      <c r="L471" s="125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</row>
    <row r="472" spans="9:27" s="113" customFormat="1" ht="12.75">
      <c r="I472" s="112"/>
      <c r="J472" s="112"/>
      <c r="K472" s="112"/>
      <c r="L472" s="125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</row>
    <row r="473" spans="9:27" s="113" customFormat="1" ht="12.75">
      <c r="I473" s="112"/>
      <c r="J473" s="112"/>
      <c r="K473" s="112"/>
      <c r="L473" s="125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</row>
    <row r="474" spans="9:27" s="113" customFormat="1" ht="12.75">
      <c r="I474" s="112"/>
      <c r="J474" s="112"/>
      <c r="K474" s="112"/>
      <c r="L474" s="125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</row>
    <row r="475" spans="9:27" s="113" customFormat="1" ht="12.75">
      <c r="I475" s="112"/>
      <c r="J475" s="112"/>
      <c r="K475" s="112"/>
      <c r="L475" s="125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</row>
    <row r="476" spans="9:27" s="113" customFormat="1" ht="12.75">
      <c r="I476" s="112"/>
      <c r="J476" s="112"/>
      <c r="K476" s="112"/>
      <c r="L476" s="125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</row>
    <row r="477" spans="9:27" s="113" customFormat="1" ht="12.75">
      <c r="I477" s="112"/>
      <c r="J477" s="112"/>
      <c r="K477" s="112"/>
      <c r="L477" s="125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</row>
    <row r="478" spans="9:27" s="113" customFormat="1" ht="12.75">
      <c r="I478" s="112"/>
      <c r="J478" s="112"/>
      <c r="K478" s="112"/>
      <c r="L478" s="125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</row>
    <row r="479" spans="9:27" s="113" customFormat="1" ht="12.75">
      <c r="I479" s="112"/>
      <c r="J479" s="112"/>
      <c r="K479" s="112"/>
      <c r="L479" s="125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</row>
    <row r="480" spans="9:27" s="113" customFormat="1" ht="12.75">
      <c r="I480" s="112"/>
      <c r="J480" s="112"/>
      <c r="K480" s="112"/>
      <c r="L480" s="125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</row>
    <row r="481" spans="9:27" s="113" customFormat="1" ht="12.75">
      <c r="I481" s="112"/>
      <c r="J481" s="112"/>
      <c r="K481" s="112"/>
      <c r="L481" s="125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</row>
    <row r="482" spans="9:27" s="113" customFormat="1" ht="12.75">
      <c r="I482" s="112"/>
      <c r="J482" s="112"/>
      <c r="K482" s="112"/>
      <c r="L482" s="125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</row>
    <row r="483" spans="9:27" s="113" customFormat="1" ht="12.75">
      <c r="I483" s="112"/>
      <c r="J483" s="112"/>
      <c r="K483" s="112"/>
      <c r="L483" s="125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</row>
    <row r="484" spans="9:27" s="113" customFormat="1" ht="12.75">
      <c r="I484" s="112"/>
      <c r="J484" s="112"/>
      <c r="K484" s="112"/>
      <c r="L484" s="125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</row>
    <row r="485" spans="9:27" s="113" customFormat="1" ht="12.75">
      <c r="I485" s="112"/>
      <c r="J485" s="112"/>
      <c r="K485" s="112"/>
      <c r="L485" s="125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</row>
    <row r="486" spans="9:27" s="113" customFormat="1" ht="12.75">
      <c r="I486" s="112"/>
      <c r="J486" s="112"/>
      <c r="K486" s="112"/>
      <c r="L486" s="125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</row>
    <row r="487" spans="9:27" s="113" customFormat="1" ht="12.75">
      <c r="I487" s="112"/>
      <c r="J487" s="112"/>
      <c r="K487" s="112"/>
      <c r="L487" s="125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</row>
    <row r="488" spans="9:27" s="113" customFormat="1" ht="12.75">
      <c r="I488" s="112"/>
      <c r="J488" s="112"/>
      <c r="K488" s="112"/>
      <c r="L488" s="125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</row>
    <row r="489" spans="9:27" s="113" customFormat="1" ht="12.75">
      <c r="I489" s="112"/>
      <c r="J489" s="112"/>
      <c r="K489" s="112"/>
      <c r="L489" s="125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</row>
    <row r="490" spans="9:27" s="113" customFormat="1" ht="12.75">
      <c r="I490" s="112"/>
      <c r="J490" s="112"/>
      <c r="K490" s="112"/>
      <c r="L490" s="125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</row>
    <row r="491" spans="9:27" s="113" customFormat="1" ht="12.75">
      <c r="I491" s="112"/>
      <c r="J491" s="112"/>
      <c r="K491" s="112"/>
      <c r="L491" s="125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</row>
    <row r="492" spans="9:27" s="113" customFormat="1" ht="12.75">
      <c r="I492" s="112"/>
      <c r="J492" s="112"/>
      <c r="K492" s="112"/>
      <c r="L492" s="125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</row>
    <row r="493" spans="9:27" s="113" customFormat="1" ht="12.75">
      <c r="I493" s="112"/>
      <c r="J493" s="112"/>
      <c r="K493" s="112"/>
      <c r="L493" s="125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</row>
    <row r="494" spans="9:27" s="113" customFormat="1" ht="12.75">
      <c r="I494" s="112"/>
      <c r="J494" s="112"/>
      <c r="K494" s="112"/>
      <c r="L494" s="125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</row>
    <row r="495" spans="9:27" s="113" customFormat="1" ht="12.75">
      <c r="I495" s="112"/>
      <c r="J495" s="112"/>
      <c r="K495" s="112"/>
      <c r="L495" s="125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</row>
    <row r="496" spans="9:27" s="113" customFormat="1" ht="12.75">
      <c r="I496" s="112"/>
      <c r="J496" s="112"/>
      <c r="K496" s="112"/>
      <c r="L496" s="125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</row>
    <row r="497" spans="9:27" s="113" customFormat="1" ht="12.75">
      <c r="I497" s="112"/>
      <c r="J497" s="112"/>
      <c r="K497" s="112"/>
      <c r="L497" s="125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</row>
    <row r="498" spans="9:27" s="113" customFormat="1" ht="12.75">
      <c r="I498" s="112"/>
      <c r="J498" s="112"/>
      <c r="K498" s="112"/>
      <c r="L498" s="125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</row>
    <row r="499" spans="9:27" s="113" customFormat="1" ht="12.75">
      <c r="I499" s="112"/>
      <c r="J499" s="112"/>
      <c r="K499" s="112"/>
      <c r="L499" s="125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</row>
    <row r="500" spans="9:27" s="113" customFormat="1" ht="12.75">
      <c r="I500" s="112"/>
      <c r="J500" s="112"/>
      <c r="K500" s="112"/>
      <c r="L500" s="125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</row>
    <row r="501" spans="9:27" s="113" customFormat="1" ht="12.75">
      <c r="I501" s="112"/>
      <c r="J501" s="112"/>
      <c r="K501" s="112"/>
      <c r="L501" s="125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</row>
    <row r="502" spans="9:27" s="113" customFormat="1" ht="12.75">
      <c r="I502" s="112"/>
      <c r="J502" s="112"/>
      <c r="K502" s="112"/>
      <c r="L502" s="125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</row>
    <row r="503" spans="9:27" s="113" customFormat="1" ht="12.75">
      <c r="I503" s="112"/>
      <c r="J503" s="112"/>
      <c r="K503" s="112"/>
      <c r="L503" s="125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</row>
    <row r="504" spans="9:27" s="113" customFormat="1" ht="12.75">
      <c r="I504" s="112"/>
      <c r="J504" s="112"/>
      <c r="K504" s="112"/>
      <c r="L504" s="125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</row>
    <row r="505" spans="9:27" s="113" customFormat="1" ht="12.75">
      <c r="I505" s="112"/>
      <c r="J505" s="112"/>
      <c r="K505" s="112"/>
      <c r="L505" s="125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</row>
    <row r="506" spans="9:27" s="113" customFormat="1" ht="12.75">
      <c r="I506" s="112"/>
      <c r="J506" s="112"/>
      <c r="K506" s="112"/>
      <c r="L506" s="125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</row>
    <row r="507" spans="9:27" s="113" customFormat="1" ht="12.75">
      <c r="I507" s="112"/>
      <c r="J507" s="112"/>
      <c r="K507" s="112"/>
      <c r="L507" s="125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</row>
    <row r="508" spans="9:27" s="113" customFormat="1" ht="12.75">
      <c r="I508" s="112"/>
      <c r="J508" s="112"/>
      <c r="K508" s="112"/>
      <c r="L508" s="125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</row>
    <row r="509" spans="9:27" s="113" customFormat="1" ht="12.75">
      <c r="I509" s="112"/>
      <c r="J509" s="112"/>
      <c r="K509" s="112"/>
      <c r="L509" s="125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</row>
    <row r="510" spans="9:27" s="113" customFormat="1" ht="12.75">
      <c r="I510" s="112"/>
      <c r="J510" s="112"/>
      <c r="K510" s="112"/>
      <c r="L510" s="125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</row>
    <row r="511" spans="9:27" s="113" customFormat="1" ht="12.75">
      <c r="I511" s="112"/>
      <c r="J511" s="112"/>
      <c r="K511" s="112"/>
      <c r="L511" s="125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</row>
    <row r="512" spans="9:27" s="113" customFormat="1" ht="12.75">
      <c r="I512" s="112"/>
      <c r="J512" s="112"/>
      <c r="K512" s="112"/>
      <c r="L512" s="125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</row>
    <row r="513" spans="9:27" s="113" customFormat="1" ht="12.75">
      <c r="I513" s="112"/>
      <c r="J513" s="112"/>
      <c r="K513" s="112"/>
      <c r="L513" s="125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</row>
    <row r="514" spans="9:27" s="113" customFormat="1" ht="12.75">
      <c r="I514" s="112"/>
      <c r="J514" s="112"/>
      <c r="K514" s="112"/>
      <c r="L514" s="125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</row>
    <row r="515" spans="9:27" s="113" customFormat="1" ht="12.75">
      <c r="I515" s="112"/>
      <c r="J515" s="112"/>
      <c r="K515" s="112"/>
      <c r="L515" s="125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</row>
    <row r="516" spans="9:27" s="113" customFormat="1" ht="12.75">
      <c r="I516" s="112"/>
      <c r="J516" s="112"/>
      <c r="K516" s="112"/>
      <c r="L516" s="125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</row>
    <row r="517" spans="9:27" s="113" customFormat="1" ht="12.75">
      <c r="I517" s="112"/>
      <c r="J517" s="112"/>
      <c r="K517" s="112"/>
      <c r="L517" s="125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</row>
    <row r="518" spans="9:27" s="113" customFormat="1" ht="12.75">
      <c r="I518" s="112"/>
      <c r="J518" s="112"/>
      <c r="K518" s="112"/>
      <c r="L518" s="125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</row>
    <row r="519" spans="9:27" s="113" customFormat="1" ht="12.75">
      <c r="I519" s="112"/>
      <c r="J519" s="112"/>
      <c r="K519" s="112"/>
      <c r="L519" s="125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</row>
    <row r="520" spans="9:27" s="113" customFormat="1" ht="12.75">
      <c r="I520" s="112"/>
      <c r="J520" s="112"/>
      <c r="K520" s="112"/>
      <c r="L520" s="125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</row>
    <row r="521" spans="9:50" s="113" customFormat="1" ht="12.75">
      <c r="I521" s="112"/>
      <c r="J521" s="112"/>
      <c r="K521" s="112"/>
      <c r="L521" s="125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</row>
    <row r="522" spans="9:50" s="113" customFormat="1" ht="12.75">
      <c r="I522" s="112"/>
      <c r="J522" s="112"/>
      <c r="K522" s="112"/>
      <c r="L522" s="125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</row>
    <row r="523" spans="9:50" s="113" customFormat="1" ht="12.75">
      <c r="I523" s="112"/>
      <c r="J523" s="112"/>
      <c r="K523" s="112"/>
      <c r="L523" s="125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</row>
    <row r="524" spans="9:50" s="113" customFormat="1" ht="12.75">
      <c r="I524" s="112"/>
      <c r="J524" s="112"/>
      <c r="K524" s="112"/>
      <c r="L524" s="125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</row>
    <row r="525" spans="9:50" s="113" customFormat="1" ht="12.75">
      <c r="I525" s="112"/>
      <c r="J525" s="112"/>
      <c r="K525" s="112"/>
      <c r="L525" s="125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</row>
    <row r="526" spans="9:50" s="113" customFormat="1" ht="12.75">
      <c r="I526" s="112"/>
      <c r="J526" s="112"/>
      <c r="K526" s="112"/>
      <c r="L526" s="125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</row>
    <row r="527" spans="9:50" s="113" customFormat="1" ht="12.75">
      <c r="I527" s="112"/>
      <c r="J527" s="112"/>
      <c r="K527" s="112"/>
      <c r="L527" s="125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</row>
    <row r="528" spans="9:50" s="113" customFormat="1" ht="12.75">
      <c r="I528" s="112"/>
      <c r="J528" s="112"/>
      <c r="K528" s="112"/>
      <c r="L528" s="125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</row>
    <row r="529" spans="9:50" s="113" customFormat="1" ht="12.75">
      <c r="I529" s="112"/>
      <c r="J529" s="112"/>
      <c r="K529" s="112"/>
      <c r="L529" s="125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</row>
    <row r="530" spans="9:50" s="113" customFormat="1" ht="12.75">
      <c r="I530" s="112"/>
      <c r="J530" s="112"/>
      <c r="K530" s="112"/>
      <c r="L530" s="125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</row>
    <row r="531" spans="9:50" s="113" customFormat="1" ht="12.75">
      <c r="I531" s="112"/>
      <c r="J531" s="112"/>
      <c r="K531" s="112"/>
      <c r="L531" s="125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</row>
    <row r="532" spans="9:50" s="113" customFormat="1" ht="12.75">
      <c r="I532" s="112"/>
      <c r="J532" s="112"/>
      <c r="K532" s="112"/>
      <c r="L532" s="125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</row>
    <row r="533" spans="9:50" s="113" customFormat="1" ht="12.75">
      <c r="I533" s="112"/>
      <c r="J533" s="112"/>
      <c r="K533" s="112"/>
      <c r="L533" s="125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</row>
    <row r="534" spans="9:50" s="113" customFormat="1" ht="12.75">
      <c r="I534" s="112"/>
      <c r="J534" s="112"/>
      <c r="K534" s="112"/>
      <c r="L534" s="125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</row>
    <row r="535" spans="9:50" s="113" customFormat="1" ht="12.75">
      <c r="I535" s="112"/>
      <c r="J535" s="112"/>
      <c r="K535" s="112"/>
      <c r="L535" s="125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</row>
    <row r="536" spans="9:50" s="113" customFormat="1" ht="12.75">
      <c r="I536" s="112"/>
      <c r="J536" s="112"/>
      <c r="K536" s="112"/>
      <c r="L536" s="125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</row>
    <row r="537" spans="9:50" s="113" customFormat="1" ht="12.75">
      <c r="I537" s="112"/>
      <c r="J537" s="112"/>
      <c r="K537" s="112"/>
      <c r="L537" s="125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</row>
    <row r="538" spans="9:50" s="113" customFormat="1" ht="12.75">
      <c r="I538" s="112"/>
      <c r="J538" s="112"/>
      <c r="K538" s="112"/>
      <c r="L538" s="125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</row>
    <row r="539" spans="9:50" s="113" customFormat="1" ht="12.75">
      <c r="I539" s="112"/>
      <c r="J539" s="112"/>
      <c r="K539" s="112"/>
      <c r="L539" s="125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</row>
    <row r="540" spans="9:50" s="113" customFormat="1" ht="12.75">
      <c r="I540" s="112"/>
      <c r="J540" s="112"/>
      <c r="K540" s="112"/>
      <c r="L540" s="125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</row>
    <row r="541" spans="9:50" s="113" customFormat="1" ht="12.75">
      <c r="I541" s="112"/>
      <c r="J541" s="112"/>
      <c r="K541" s="112"/>
      <c r="L541" s="125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</row>
    <row r="542" spans="9:50" s="113" customFormat="1" ht="12.75">
      <c r="I542" s="112"/>
      <c r="J542" s="112"/>
      <c r="K542" s="112"/>
      <c r="L542" s="125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</row>
    <row r="543" spans="9:50" s="113" customFormat="1" ht="12.75">
      <c r="I543" s="112"/>
      <c r="J543" s="112"/>
      <c r="K543" s="112"/>
      <c r="L543" s="125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</row>
    <row r="544" spans="9:50" s="113" customFormat="1" ht="12.75">
      <c r="I544" s="112"/>
      <c r="J544" s="112"/>
      <c r="K544" s="112"/>
      <c r="L544" s="125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</row>
    <row r="545" spans="9:50" s="113" customFormat="1" ht="12.75">
      <c r="I545" s="112"/>
      <c r="J545" s="112"/>
      <c r="K545" s="112"/>
      <c r="L545" s="125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</row>
    <row r="546" spans="9:50" s="113" customFormat="1" ht="12.75">
      <c r="I546" s="112"/>
      <c r="J546" s="112"/>
      <c r="K546" s="112"/>
      <c r="L546" s="125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</row>
    <row r="547" spans="9:50" s="113" customFormat="1" ht="12.75">
      <c r="I547" s="112"/>
      <c r="J547" s="112"/>
      <c r="K547" s="112"/>
      <c r="L547" s="125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</row>
    <row r="548" spans="9:50" s="113" customFormat="1" ht="12.75">
      <c r="I548" s="112"/>
      <c r="J548" s="112"/>
      <c r="K548" s="112"/>
      <c r="L548" s="125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</row>
    <row r="549" spans="9:50" s="113" customFormat="1" ht="12.75">
      <c r="I549" s="112"/>
      <c r="J549" s="112"/>
      <c r="K549" s="112"/>
      <c r="L549" s="125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</row>
    <row r="550" spans="9:50" s="113" customFormat="1" ht="12.75">
      <c r="I550" s="112"/>
      <c r="J550" s="112"/>
      <c r="K550" s="112"/>
      <c r="L550" s="125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</row>
    <row r="551" spans="9:50" s="113" customFormat="1" ht="12.75">
      <c r="I551" s="112"/>
      <c r="J551" s="112"/>
      <c r="K551" s="112"/>
      <c r="L551" s="125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  <c r="AS551" s="112"/>
      <c r="AT551" s="112"/>
      <c r="AU551" s="112"/>
      <c r="AV551" s="112"/>
      <c r="AW551" s="112"/>
      <c r="AX551" s="112"/>
    </row>
    <row r="552" spans="9:50" s="113" customFormat="1" ht="12.75">
      <c r="I552" s="112"/>
      <c r="J552" s="112"/>
      <c r="K552" s="112"/>
      <c r="L552" s="125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  <c r="AS552" s="112"/>
      <c r="AT552" s="112"/>
      <c r="AU552" s="112"/>
      <c r="AV552" s="112"/>
      <c r="AW552" s="112"/>
      <c r="AX552" s="112"/>
    </row>
    <row r="553" spans="9:50" s="113" customFormat="1" ht="12.75">
      <c r="I553" s="112"/>
      <c r="J553" s="112"/>
      <c r="K553" s="112"/>
      <c r="L553" s="125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  <c r="AS553" s="112"/>
      <c r="AT553" s="112"/>
      <c r="AU553" s="112"/>
      <c r="AV553" s="112"/>
      <c r="AW553" s="112"/>
      <c r="AX553" s="112"/>
    </row>
    <row r="554" spans="9:50" s="113" customFormat="1" ht="12.75">
      <c r="I554" s="112"/>
      <c r="J554" s="112"/>
      <c r="K554" s="112"/>
      <c r="L554" s="125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2"/>
      <c r="AT554" s="112"/>
      <c r="AU554" s="112"/>
      <c r="AV554" s="112"/>
      <c r="AW554" s="112"/>
      <c r="AX554" s="112"/>
    </row>
    <row r="555" spans="9:50" s="113" customFormat="1" ht="12.75">
      <c r="I555" s="112"/>
      <c r="J555" s="112"/>
      <c r="K555" s="112"/>
      <c r="L555" s="125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</row>
    <row r="556" spans="9:50" s="113" customFormat="1" ht="12.75">
      <c r="I556" s="112"/>
      <c r="J556" s="112"/>
      <c r="K556" s="112"/>
      <c r="L556" s="125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</row>
    <row r="557" spans="9:50" s="113" customFormat="1" ht="12.75">
      <c r="I557" s="112"/>
      <c r="J557" s="112"/>
      <c r="K557" s="112"/>
      <c r="L557" s="125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</row>
    <row r="558" spans="9:50" s="113" customFormat="1" ht="12.75">
      <c r="I558" s="112"/>
      <c r="J558" s="112"/>
      <c r="K558" s="112"/>
      <c r="L558" s="125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  <c r="AS558" s="112"/>
      <c r="AT558" s="112"/>
      <c r="AU558" s="112"/>
      <c r="AV558" s="112"/>
      <c r="AW558" s="112"/>
      <c r="AX558" s="112"/>
    </row>
    <row r="559" spans="9:50" s="113" customFormat="1" ht="12.75">
      <c r="I559" s="112"/>
      <c r="J559" s="112"/>
      <c r="K559" s="112"/>
      <c r="L559" s="125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</row>
    <row r="560" spans="9:50" s="113" customFormat="1" ht="12.75">
      <c r="I560" s="112"/>
      <c r="J560" s="112"/>
      <c r="K560" s="112"/>
      <c r="L560" s="125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</row>
    <row r="561" spans="9:50" s="113" customFormat="1" ht="12.75">
      <c r="I561" s="112"/>
      <c r="J561" s="112"/>
      <c r="K561" s="112"/>
      <c r="L561" s="125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</row>
    <row r="562" spans="9:50" s="113" customFormat="1" ht="12.75">
      <c r="I562" s="112"/>
      <c r="J562" s="112"/>
      <c r="K562" s="112"/>
      <c r="L562" s="125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</row>
    <row r="563" spans="9:50" s="113" customFormat="1" ht="12.75">
      <c r="I563" s="112"/>
      <c r="J563" s="112"/>
      <c r="K563" s="112"/>
      <c r="L563" s="125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</row>
    <row r="564" spans="9:50" s="113" customFormat="1" ht="12.75">
      <c r="I564" s="112"/>
      <c r="J564" s="112"/>
      <c r="K564" s="112"/>
      <c r="L564" s="125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</row>
    <row r="565" spans="9:50" s="113" customFormat="1" ht="12.75">
      <c r="I565" s="112"/>
      <c r="J565" s="112"/>
      <c r="K565" s="112"/>
      <c r="L565" s="125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</row>
    <row r="566" spans="9:50" s="113" customFormat="1" ht="12.75">
      <c r="I566" s="112"/>
      <c r="J566" s="112"/>
      <c r="K566" s="112"/>
      <c r="L566" s="125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2"/>
      <c r="AT566" s="112"/>
      <c r="AU566" s="112"/>
      <c r="AV566" s="112"/>
      <c r="AW566" s="112"/>
      <c r="AX566" s="112"/>
    </row>
    <row r="567" spans="9:50" s="113" customFormat="1" ht="12.75">
      <c r="I567" s="112"/>
      <c r="J567" s="112"/>
      <c r="K567" s="112"/>
      <c r="L567" s="125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</row>
    <row r="568" spans="9:50" s="113" customFormat="1" ht="12.75">
      <c r="I568" s="112"/>
      <c r="J568" s="112"/>
      <c r="K568" s="112"/>
      <c r="L568" s="125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</row>
    <row r="569" spans="9:50" s="113" customFormat="1" ht="12.75">
      <c r="I569" s="112"/>
      <c r="J569" s="112"/>
      <c r="K569" s="112"/>
      <c r="L569" s="125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2"/>
      <c r="AT569" s="112"/>
      <c r="AU569" s="112"/>
      <c r="AV569" s="112"/>
      <c r="AW569" s="112"/>
      <c r="AX569" s="112"/>
    </row>
    <row r="570" spans="9:50" s="113" customFormat="1" ht="12.75">
      <c r="I570" s="112"/>
      <c r="J570" s="112"/>
      <c r="K570" s="112"/>
      <c r="L570" s="125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2"/>
      <c r="AT570" s="112"/>
      <c r="AU570" s="112"/>
      <c r="AV570" s="112"/>
      <c r="AW570" s="112"/>
      <c r="AX570" s="112"/>
    </row>
    <row r="571" spans="9:50" s="113" customFormat="1" ht="12.75">
      <c r="I571" s="112"/>
      <c r="J571" s="112"/>
      <c r="K571" s="112"/>
      <c r="L571" s="125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</row>
    <row r="572" spans="9:50" s="113" customFormat="1" ht="12.75">
      <c r="I572" s="112"/>
      <c r="J572" s="112"/>
      <c r="K572" s="112"/>
      <c r="L572" s="125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  <c r="AS572" s="112"/>
      <c r="AT572" s="112"/>
      <c r="AU572" s="112"/>
      <c r="AV572" s="112"/>
      <c r="AW572" s="112"/>
      <c r="AX572" s="112"/>
    </row>
    <row r="573" spans="9:50" s="113" customFormat="1" ht="12.75">
      <c r="I573" s="112"/>
      <c r="J573" s="112"/>
      <c r="K573" s="112"/>
      <c r="L573" s="125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  <c r="AS573" s="112"/>
      <c r="AT573" s="112"/>
      <c r="AU573" s="112"/>
      <c r="AV573" s="112"/>
      <c r="AW573" s="112"/>
      <c r="AX573" s="112"/>
    </row>
    <row r="574" spans="9:50" s="113" customFormat="1" ht="12.75">
      <c r="I574" s="112"/>
      <c r="J574" s="112"/>
      <c r="K574" s="112"/>
      <c r="L574" s="125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</row>
    <row r="575" spans="9:50" s="113" customFormat="1" ht="12.75">
      <c r="I575" s="112"/>
      <c r="J575" s="112"/>
      <c r="K575" s="112"/>
      <c r="L575" s="125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  <c r="AS575" s="112"/>
      <c r="AT575" s="112"/>
      <c r="AU575" s="112"/>
      <c r="AV575" s="112"/>
      <c r="AW575" s="112"/>
      <c r="AX575" s="112"/>
    </row>
    <row r="576" spans="9:50" s="113" customFormat="1" ht="12.75">
      <c r="I576" s="112"/>
      <c r="J576" s="112"/>
      <c r="K576" s="112"/>
      <c r="L576" s="125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</row>
    <row r="577" spans="9:50" s="113" customFormat="1" ht="12.75">
      <c r="I577" s="112"/>
      <c r="J577" s="112"/>
      <c r="K577" s="112"/>
      <c r="L577" s="125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</row>
    <row r="578" spans="9:50" s="113" customFormat="1" ht="12.75">
      <c r="I578" s="112"/>
      <c r="J578" s="112"/>
      <c r="K578" s="112"/>
      <c r="L578" s="125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</row>
    <row r="579" spans="9:50" s="113" customFormat="1" ht="12.75">
      <c r="I579" s="112"/>
      <c r="J579" s="112"/>
      <c r="K579" s="112"/>
      <c r="L579" s="125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</row>
    <row r="580" spans="9:50" s="113" customFormat="1" ht="12.75">
      <c r="I580" s="112"/>
      <c r="J580" s="112"/>
      <c r="K580" s="112"/>
      <c r="L580" s="125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</row>
    <row r="581" spans="9:50" s="113" customFormat="1" ht="12.75">
      <c r="I581" s="112"/>
      <c r="J581" s="112"/>
      <c r="K581" s="112"/>
      <c r="L581" s="125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</row>
    <row r="582" spans="9:50" s="113" customFormat="1" ht="12.75">
      <c r="I582" s="112"/>
      <c r="J582" s="112"/>
      <c r="K582" s="112"/>
      <c r="L582" s="125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</row>
    <row r="583" spans="9:50" s="113" customFormat="1" ht="12.75">
      <c r="I583" s="112"/>
      <c r="J583" s="112"/>
      <c r="K583" s="112"/>
      <c r="L583" s="125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  <c r="AS583" s="112"/>
      <c r="AT583" s="112"/>
      <c r="AU583" s="112"/>
      <c r="AV583" s="112"/>
      <c r="AW583" s="112"/>
      <c r="AX583" s="112"/>
    </row>
    <row r="584" spans="9:50" s="113" customFormat="1" ht="12.75">
      <c r="I584" s="112"/>
      <c r="J584" s="112"/>
      <c r="K584" s="112"/>
      <c r="L584" s="125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  <c r="AS584" s="112"/>
      <c r="AT584" s="112"/>
      <c r="AU584" s="112"/>
      <c r="AV584" s="112"/>
      <c r="AW584" s="112"/>
      <c r="AX584" s="112"/>
    </row>
    <row r="585" spans="9:50" s="113" customFormat="1" ht="12.75">
      <c r="I585" s="112"/>
      <c r="J585" s="112"/>
      <c r="K585" s="112"/>
      <c r="L585" s="125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  <c r="AS585" s="112"/>
      <c r="AT585" s="112"/>
      <c r="AU585" s="112"/>
      <c r="AV585" s="112"/>
      <c r="AW585" s="112"/>
      <c r="AX585" s="112"/>
    </row>
    <row r="586" spans="9:50" s="113" customFormat="1" ht="12.75">
      <c r="I586" s="112"/>
      <c r="J586" s="112"/>
      <c r="K586" s="112"/>
      <c r="L586" s="125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  <c r="AS586" s="112"/>
      <c r="AT586" s="112"/>
      <c r="AU586" s="112"/>
      <c r="AV586" s="112"/>
      <c r="AW586" s="112"/>
      <c r="AX586" s="112"/>
    </row>
    <row r="587" spans="9:50" s="113" customFormat="1" ht="12.75">
      <c r="I587" s="112"/>
      <c r="J587" s="112"/>
      <c r="K587" s="112"/>
      <c r="L587" s="125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  <c r="AS587" s="112"/>
      <c r="AT587" s="112"/>
      <c r="AU587" s="112"/>
      <c r="AV587" s="112"/>
      <c r="AW587" s="112"/>
      <c r="AX587" s="112"/>
    </row>
    <row r="588" spans="9:50" s="113" customFormat="1" ht="12.75">
      <c r="I588" s="112"/>
      <c r="J588" s="112"/>
      <c r="K588" s="112"/>
      <c r="L588" s="125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  <c r="AS588" s="112"/>
      <c r="AT588" s="112"/>
      <c r="AU588" s="112"/>
      <c r="AV588" s="112"/>
      <c r="AW588" s="112"/>
      <c r="AX588" s="112"/>
    </row>
    <row r="589" spans="9:50" s="113" customFormat="1" ht="12.75">
      <c r="I589" s="112"/>
      <c r="J589" s="112"/>
      <c r="K589" s="112"/>
      <c r="L589" s="125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  <c r="AS589" s="112"/>
      <c r="AT589" s="112"/>
      <c r="AU589" s="112"/>
      <c r="AV589" s="112"/>
      <c r="AW589" s="112"/>
      <c r="AX589" s="112"/>
    </row>
    <row r="590" spans="9:50" s="113" customFormat="1" ht="12.75">
      <c r="I590" s="112"/>
      <c r="J590" s="112"/>
      <c r="K590" s="112"/>
      <c r="L590" s="125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2"/>
      <c r="AT590" s="112"/>
      <c r="AU590" s="112"/>
      <c r="AV590" s="112"/>
      <c r="AW590" s="112"/>
      <c r="AX590" s="112"/>
    </row>
    <row r="591" spans="9:50" s="113" customFormat="1" ht="12.75">
      <c r="I591" s="112"/>
      <c r="J591" s="112"/>
      <c r="K591" s="112"/>
      <c r="L591" s="125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  <c r="AS591" s="112"/>
      <c r="AT591" s="112"/>
      <c r="AU591" s="112"/>
      <c r="AV591" s="112"/>
      <c r="AW591" s="112"/>
      <c r="AX591" s="112"/>
    </row>
    <row r="592" spans="9:50" s="113" customFormat="1" ht="12.75">
      <c r="I592" s="112"/>
      <c r="J592" s="112"/>
      <c r="K592" s="112"/>
      <c r="L592" s="125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  <c r="AP592" s="112"/>
      <c r="AQ592" s="112"/>
      <c r="AR592" s="112"/>
      <c r="AS592" s="112"/>
      <c r="AT592" s="112"/>
      <c r="AU592" s="112"/>
      <c r="AV592" s="112"/>
      <c r="AW592" s="112"/>
      <c r="AX592" s="112"/>
    </row>
    <row r="593" spans="9:50" s="113" customFormat="1" ht="12.75">
      <c r="I593" s="112"/>
      <c r="J593" s="112"/>
      <c r="K593" s="112"/>
      <c r="L593" s="125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  <c r="AS593" s="112"/>
      <c r="AT593" s="112"/>
      <c r="AU593" s="112"/>
      <c r="AV593" s="112"/>
      <c r="AW593" s="112"/>
      <c r="AX593" s="112"/>
    </row>
    <row r="594" spans="9:50" s="113" customFormat="1" ht="12.75">
      <c r="I594" s="112"/>
      <c r="J594" s="112"/>
      <c r="K594" s="112"/>
      <c r="L594" s="125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  <c r="AP594" s="112"/>
      <c r="AQ594" s="112"/>
      <c r="AR594" s="112"/>
      <c r="AS594" s="112"/>
      <c r="AT594" s="112"/>
      <c r="AU594" s="112"/>
      <c r="AV594" s="112"/>
      <c r="AW594" s="112"/>
      <c r="AX594" s="112"/>
    </row>
    <row r="595" spans="9:50" s="113" customFormat="1" ht="12.75">
      <c r="I595" s="112"/>
      <c r="J595" s="112"/>
      <c r="K595" s="112"/>
      <c r="L595" s="125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  <c r="AP595" s="112"/>
      <c r="AQ595" s="112"/>
      <c r="AR595" s="112"/>
      <c r="AS595" s="112"/>
      <c r="AT595" s="112"/>
      <c r="AU595" s="112"/>
      <c r="AV595" s="112"/>
      <c r="AW595" s="112"/>
      <c r="AX595" s="112"/>
    </row>
    <row r="596" spans="9:50" s="113" customFormat="1" ht="12.75">
      <c r="I596" s="112"/>
      <c r="J596" s="112"/>
      <c r="K596" s="112"/>
      <c r="L596" s="125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  <c r="AS596" s="112"/>
      <c r="AT596" s="112"/>
      <c r="AU596" s="112"/>
      <c r="AV596" s="112"/>
      <c r="AW596" s="112"/>
      <c r="AX596" s="112"/>
    </row>
    <row r="597" spans="9:50" s="113" customFormat="1" ht="12.75">
      <c r="I597" s="112"/>
      <c r="J597" s="112"/>
      <c r="K597" s="112"/>
      <c r="L597" s="125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  <c r="AS597" s="112"/>
      <c r="AT597" s="112"/>
      <c r="AU597" s="112"/>
      <c r="AV597" s="112"/>
      <c r="AW597" s="112"/>
      <c r="AX597" s="112"/>
    </row>
    <row r="598" spans="9:50" s="113" customFormat="1" ht="12.75">
      <c r="I598" s="112"/>
      <c r="J598" s="112"/>
      <c r="K598" s="112"/>
      <c r="L598" s="125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2"/>
      <c r="AT598" s="112"/>
      <c r="AU598" s="112"/>
      <c r="AV598" s="112"/>
      <c r="AW598" s="112"/>
      <c r="AX598" s="112"/>
    </row>
    <row r="599" spans="9:50" s="113" customFormat="1" ht="12.75">
      <c r="I599" s="112"/>
      <c r="J599" s="112"/>
      <c r="K599" s="112"/>
      <c r="L599" s="125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  <c r="AS599" s="112"/>
      <c r="AT599" s="112"/>
      <c r="AU599" s="112"/>
      <c r="AV599" s="112"/>
      <c r="AW599" s="112"/>
      <c r="AX599" s="112"/>
    </row>
    <row r="600" spans="9:50" s="113" customFormat="1" ht="12.75">
      <c r="I600" s="112"/>
      <c r="J600" s="112"/>
      <c r="K600" s="112"/>
      <c r="L600" s="125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2"/>
      <c r="AT600" s="112"/>
      <c r="AU600" s="112"/>
      <c r="AV600" s="112"/>
      <c r="AW600" s="112"/>
      <c r="AX600" s="112"/>
    </row>
    <row r="601" spans="9:50" s="113" customFormat="1" ht="12.75">
      <c r="I601" s="112"/>
      <c r="J601" s="112"/>
      <c r="K601" s="112"/>
      <c r="L601" s="125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  <c r="AS601" s="112"/>
      <c r="AT601" s="112"/>
      <c r="AU601" s="112"/>
      <c r="AV601" s="112"/>
      <c r="AW601" s="112"/>
      <c r="AX601" s="112"/>
    </row>
    <row r="602" spans="9:50" s="113" customFormat="1" ht="12.75">
      <c r="I602" s="112"/>
      <c r="J602" s="112"/>
      <c r="K602" s="112"/>
      <c r="L602" s="125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  <c r="AS602" s="112"/>
      <c r="AT602" s="112"/>
      <c r="AU602" s="112"/>
      <c r="AV602" s="112"/>
      <c r="AW602" s="112"/>
      <c r="AX602" s="112"/>
    </row>
    <row r="603" spans="9:50" s="113" customFormat="1" ht="12.75">
      <c r="I603" s="112"/>
      <c r="J603" s="112"/>
      <c r="K603" s="112"/>
      <c r="L603" s="125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  <c r="AS603" s="112"/>
      <c r="AT603" s="112"/>
      <c r="AU603" s="112"/>
      <c r="AV603" s="112"/>
      <c r="AW603" s="112"/>
      <c r="AX603" s="112"/>
    </row>
    <row r="604" spans="9:50" s="113" customFormat="1" ht="12.75">
      <c r="I604" s="112"/>
      <c r="J604" s="112"/>
      <c r="K604" s="112"/>
      <c r="L604" s="125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  <c r="AS604" s="112"/>
      <c r="AT604" s="112"/>
      <c r="AU604" s="112"/>
      <c r="AV604" s="112"/>
      <c r="AW604" s="112"/>
      <c r="AX604" s="112"/>
    </row>
    <row r="605" spans="9:50" s="113" customFormat="1" ht="12.75">
      <c r="I605" s="112"/>
      <c r="J605" s="112"/>
      <c r="K605" s="112"/>
      <c r="L605" s="125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  <c r="AS605" s="112"/>
      <c r="AT605" s="112"/>
      <c r="AU605" s="112"/>
      <c r="AV605" s="112"/>
      <c r="AW605" s="112"/>
      <c r="AX605" s="112"/>
    </row>
    <row r="606" spans="9:50" s="113" customFormat="1" ht="12.75">
      <c r="I606" s="112"/>
      <c r="J606" s="112"/>
      <c r="K606" s="112"/>
      <c r="L606" s="125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</row>
    <row r="607" spans="9:50" s="113" customFormat="1" ht="12.75">
      <c r="I607" s="112"/>
      <c r="J607" s="112"/>
      <c r="K607" s="112"/>
      <c r="L607" s="125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  <c r="AS607" s="112"/>
      <c r="AT607" s="112"/>
      <c r="AU607" s="112"/>
      <c r="AV607" s="112"/>
      <c r="AW607" s="112"/>
      <c r="AX607" s="112"/>
    </row>
    <row r="608" spans="9:50" s="113" customFormat="1" ht="12.75">
      <c r="I608" s="112"/>
      <c r="J608" s="112"/>
      <c r="K608" s="112"/>
      <c r="L608" s="125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  <c r="AS608" s="112"/>
      <c r="AT608" s="112"/>
      <c r="AU608" s="112"/>
      <c r="AV608" s="112"/>
      <c r="AW608" s="112"/>
      <c r="AX608" s="112"/>
    </row>
    <row r="609" spans="9:50" s="113" customFormat="1" ht="12.75">
      <c r="I609" s="112"/>
      <c r="J609" s="112"/>
      <c r="K609" s="112"/>
      <c r="L609" s="125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  <c r="AS609" s="112"/>
      <c r="AT609" s="112"/>
      <c r="AU609" s="112"/>
      <c r="AV609" s="112"/>
      <c r="AW609" s="112"/>
      <c r="AX609" s="112"/>
    </row>
    <row r="610" spans="9:50" s="113" customFormat="1" ht="12.75">
      <c r="I610" s="112"/>
      <c r="J610" s="112"/>
      <c r="K610" s="112"/>
      <c r="L610" s="125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  <c r="AS610" s="112"/>
      <c r="AT610" s="112"/>
      <c r="AU610" s="112"/>
      <c r="AV610" s="112"/>
      <c r="AW610" s="112"/>
      <c r="AX610" s="112"/>
    </row>
    <row r="611" spans="9:50" s="113" customFormat="1" ht="12.75">
      <c r="I611" s="112"/>
      <c r="J611" s="112"/>
      <c r="K611" s="112"/>
      <c r="L611" s="125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  <c r="AS611" s="112"/>
      <c r="AT611" s="112"/>
      <c r="AU611" s="112"/>
      <c r="AV611" s="112"/>
      <c r="AW611" s="112"/>
      <c r="AX611" s="112"/>
    </row>
    <row r="612" spans="9:50" s="113" customFormat="1" ht="12.75">
      <c r="I612" s="112"/>
      <c r="J612" s="112"/>
      <c r="K612" s="112"/>
      <c r="L612" s="125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</row>
    <row r="613" spans="9:50" s="113" customFormat="1" ht="12.75">
      <c r="I613" s="112"/>
      <c r="J613" s="112"/>
      <c r="K613" s="112"/>
      <c r="L613" s="125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</row>
    <row r="614" spans="9:50" s="113" customFormat="1" ht="12.75">
      <c r="I614" s="112"/>
      <c r="J614" s="112"/>
      <c r="K614" s="112"/>
      <c r="L614" s="125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  <c r="AS614" s="112"/>
      <c r="AT614" s="112"/>
      <c r="AU614" s="112"/>
      <c r="AV614" s="112"/>
      <c r="AW614" s="112"/>
      <c r="AX614" s="112"/>
    </row>
    <row r="615" spans="9:50" s="113" customFormat="1" ht="12.75">
      <c r="I615" s="112"/>
      <c r="J615" s="112"/>
      <c r="K615" s="112"/>
      <c r="L615" s="125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  <c r="AS615" s="112"/>
      <c r="AT615" s="112"/>
      <c r="AU615" s="112"/>
      <c r="AV615" s="112"/>
      <c r="AW615" s="112"/>
      <c r="AX615" s="112"/>
    </row>
    <row r="616" spans="9:50" s="113" customFormat="1" ht="12.75">
      <c r="I616" s="112"/>
      <c r="J616" s="112"/>
      <c r="K616" s="112"/>
      <c r="L616" s="125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  <c r="AS616" s="112"/>
      <c r="AT616" s="112"/>
      <c r="AU616" s="112"/>
      <c r="AV616" s="112"/>
      <c r="AW616" s="112"/>
      <c r="AX616" s="112"/>
    </row>
    <row r="617" spans="9:50" s="113" customFormat="1" ht="12.75">
      <c r="I617" s="112"/>
      <c r="J617" s="112"/>
      <c r="K617" s="112"/>
      <c r="L617" s="125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  <c r="AS617" s="112"/>
      <c r="AT617" s="112"/>
      <c r="AU617" s="112"/>
      <c r="AV617" s="112"/>
      <c r="AW617" s="112"/>
      <c r="AX617" s="112"/>
    </row>
    <row r="618" spans="9:50" s="113" customFormat="1" ht="12.75">
      <c r="I618" s="112"/>
      <c r="J618" s="112"/>
      <c r="K618" s="112"/>
      <c r="L618" s="125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  <c r="AS618" s="112"/>
      <c r="AT618" s="112"/>
      <c r="AU618" s="112"/>
      <c r="AV618" s="112"/>
      <c r="AW618" s="112"/>
      <c r="AX618" s="112"/>
    </row>
    <row r="619" spans="9:50" s="113" customFormat="1" ht="12.75">
      <c r="I619" s="112"/>
      <c r="J619" s="112"/>
      <c r="K619" s="112"/>
      <c r="L619" s="125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  <c r="AP619" s="112"/>
      <c r="AQ619" s="112"/>
      <c r="AR619" s="112"/>
      <c r="AS619" s="112"/>
      <c r="AT619" s="112"/>
      <c r="AU619" s="112"/>
      <c r="AV619" s="112"/>
      <c r="AW619" s="112"/>
      <c r="AX619" s="112"/>
    </row>
    <row r="620" spans="9:50" s="113" customFormat="1" ht="12.75">
      <c r="I620" s="112"/>
      <c r="J620" s="112"/>
      <c r="K620" s="112"/>
      <c r="L620" s="125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  <c r="AP620" s="112"/>
      <c r="AQ620" s="112"/>
      <c r="AR620" s="112"/>
      <c r="AS620" s="112"/>
      <c r="AT620" s="112"/>
      <c r="AU620" s="112"/>
      <c r="AV620" s="112"/>
      <c r="AW620" s="112"/>
      <c r="AX620" s="112"/>
    </row>
    <row r="621" spans="9:50" s="113" customFormat="1" ht="12.75">
      <c r="I621" s="112"/>
      <c r="J621" s="112"/>
      <c r="K621" s="112"/>
      <c r="L621" s="125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  <c r="AP621" s="112"/>
      <c r="AQ621" s="112"/>
      <c r="AR621" s="112"/>
      <c r="AS621" s="112"/>
      <c r="AT621" s="112"/>
      <c r="AU621" s="112"/>
      <c r="AV621" s="112"/>
      <c r="AW621" s="112"/>
      <c r="AX621" s="112"/>
    </row>
    <row r="622" spans="9:50" s="113" customFormat="1" ht="12.75">
      <c r="I622" s="112"/>
      <c r="J622" s="112"/>
      <c r="K622" s="112"/>
      <c r="L622" s="125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  <c r="AP622" s="112"/>
      <c r="AQ622" s="112"/>
      <c r="AR622" s="112"/>
      <c r="AS622" s="112"/>
      <c r="AT622" s="112"/>
      <c r="AU622" s="112"/>
      <c r="AV622" s="112"/>
      <c r="AW622" s="112"/>
      <c r="AX622" s="112"/>
    </row>
    <row r="623" spans="9:50" s="113" customFormat="1" ht="12.75">
      <c r="I623" s="112"/>
      <c r="J623" s="112"/>
      <c r="K623" s="112"/>
      <c r="L623" s="125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  <c r="AS623" s="112"/>
      <c r="AT623" s="112"/>
      <c r="AU623" s="112"/>
      <c r="AV623" s="112"/>
      <c r="AW623" s="112"/>
      <c r="AX623" s="112"/>
    </row>
    <row r="624" spans="9:50" s="113" customFormat="1" ht="12.75">
      <c r="I624" s="112"/>
      <c r="J624" s="112"/>
      <c r="K624" s="112"/>
      <c r="L624" s="125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  <c r="AS624" s="112"/>
      <c r="AT624" s="112"/>
      <c r="AU624" s="112"/>
      <c r="AV624" s="112"/>
      <c r="AW624" s="112"/>
      <c r="AX624" s="112"/>
    </row>
    <row r="625" spans="9:50" s="113" customFormat="1" ht="12.75">
      <c r="I625" s="112"/>
      <c r="J625" s="112"/>
      <c r="K625" s="112"/>
      <c r="L625" s="125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  <c r="AS625" s="112"/>
      <c r="AT625" s="112"/>
      <c r="AU625" s="112"/>
      <c r="AV625" s="112"/>
      <c r="AW625" s="112"/>
      <c r="AX625" s="112"/>
    </row>
    <row r="626" spans="9:50" s="113" customFormat="1" ht="12.75">
      <c r="I626" s="112"/>
      <c r="J626" s="112"/>
      <c r="K626" s="112"/>
      <c r="L626" s="125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  <c r="AS626" s="112"/>
      <c r="AT626" s="112"/>
      <c r="AU626" s="112"/>
      <c r="AV626" s="112"/>
      <c r="AW626" s="112"/>
      <c r="AX626" s="112"/>
    </row>
    <row r="627" spans="9:50" s="113" customFormat="1" ht="12.75">
      <c r="I627" s="112"/>
      <c r="J627" s="112"/>
      <c r="K627" s="112"/>
      <c r="L627" s="125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  <c r="AU627" s="112"/>
      <c r="AV627" s="112"/>
      <c r="AW627" s="112"/>
      <c r="AX627" s="112"/>
    </row>
    <row r="628" spans="9:50" s="113" customFormat="1" ht="12.75">
      <c r="I628" s="112"/>
      <c r="J628" s="112"/>
      <c r="K628" s="112"/>
      <c r="L628" s="125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  <c r="AS628" s="112"/>
      <c r="AT628" s="112"/>
      <c r="AU628" s="112"/>
      <c r="AV628" s="112"/>
      <c r="AW628" s="112"/>
      <c r="AX628" s="112"/>
    </row>
    <row r="629" spans="9:50" s="113" customFormat="1" ht="12.75">
      <c r="I629" s="112"/>
      <c r="J629" s="112"/>
      <c r="K629" s="112"/>
      <c r="L629" s="125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  <c r="AS629" s="112"/>
      <c r="AT629" s="112"/>
      <c r="AU629" s="112"/>
      <c r="AV629" s="112"/>
      <c r="AW629" s="112"/>
      <c r="AX629" s="112"/>
    </row>
    <row r="630" spans="9:50" s="113" customFormat="1" ht="12.75">
      <c r="I630" s="112"/>
      <c r="J630" s="112"/>
      <c r="K630" s="112"/>
      <c r="L630" s="125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  <c r="AU630" s="112"/>
      <c r="AV630" s="112"/>
      <c r="AW630" s="112"/>
      <c r="AX630" s="112"/>
    </row>
    <row r="631" spans="9:50" s="113" customFormat="1" ht="12.75">
      <c r="I631" s="112"/>
      <c r="J631" s="112"/>
      <c r="K631" s="112"/>
      <c r="L631" s="125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2"/>
      <c r="AT631" s="112"/>
      <c r="AU631" s="112"/>
      <c r="AV631" s="112"/>
      <c r="AW631" s="112"/>
      <c r="AX631" s="112"/>
    </row>
    <row r="632" spans="9:50" s="113" customFormat="1" ht="12.75">
      <c r="I632" s="112"/>
      <c r="J632" s="112"/>
      <c r="K632" s="112"/>
      <c r="L632" s="125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  <c r="AU632" s="112"/>
      <c r="AV632" s="112"/>
      <c r="AW632" s="112"/>
      <c r="AX632" s="112"/>
    </row>
    <row r="633" spans="9:50" s="113" customFormat="1" ht="12.75">
      <c r="I633" s="112"/>
      <c r="J633" s="112"/>
      <c r="K633" s="112"/>
      <c r="L633" s="125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  <c r="AS633" s="112"/>
      <c r="AT633" s="112"/>
      <c r="AU633" s="112"/>
      <c r="AV633" s="112"/>
      <c r="AW633" s="112"/>
      <c r="AX633" s="112"/>
    </row>
    <row r="634" spans="9:50" s="113" customFormat="1" ht="12.75">
      <c r="I634" s="112"/>
      <c r="J634" s="112"/>
      <c r="K634" s="112"/>
      <c r="L634" s="125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  <c r="AU634" s="112"/>
      <c r="AV634" s="112"/>
      <c r="AW634" s="112"/>
      <c r="AX634" s="112"/>
    </row>
    <row r="635" spans="9:50" s="113" customFormat="1" ht="12.75">
      <c r="I635" s="112"/>
      <c r="J635" s="112"/>
      <c r="K635" s="112"/>
      <c r="L635" s="125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  <c r="AS635" s="112"/>
      <c r="AT635" s="112"/>
      <c r="AU635" s="112"/>
      <c r="AV635" s="112"/>
      <c r="AW635" s="112"/>
      <c r="AX635" s="112"/>
    </row>
    <row r="636" spans="9:50" s="113" customFormat="1" ht="12.75">
      <c r="I636" s="112"/>
      <c r="J636" s="112"/>
      <c r="K636" s="112"/>
      <c r="L636" s="125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  <c r="AS636" s="112"/>
      <c r="AT636" s="112"/>
      <c r="AU636" s="112"/>
      <c r="AV636" s="112"/>
      <c r="AW636" s="112"/>
      <c r="AX636" s="112"/>
    </row>
    <row r="637" spans="9:50" s="113" customFormat="1" ht="12.75">
      <c r="I637" s="112"/>
      <c r="J637" s="112"/>
      <c r="K637" s="112"/>
      <c r="L637" s="125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  <c r="AS637" s="112"/>
      <c r="AT637" s="112"/>
      <c r="AU637" s="112"/>
      <c r="AV637" s="112"/>
      <c r="AW637" s="112"/>
      <c r="AX637" s="112"/>
    </row>
    <row r="638" spans="9:50" s="113" customFormat="1" ht="12.75">
      <c r="I638" s="112"/>
      <c r="J638" s="112"/>
      <c r="K638" s="112"/>
      <c r="L638" s="125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  <c r="AS638" s="112"/>
      <c r="AT638" s="112"/>
      <c r="AU638" s="112"/>
      <c r="AV638" s="112"/>
      <c r="AW638" s="112"/>
      <c r="AX638" s="112"/>
    </row>
    <row r="639" spans="9:50" s="113" customFormat="1" ht="12.75">
      <c r="I639" s="112"/>
      <c r="J639" s="112"/>
      <c r="K639" s="112"/>
      <c r="L639" s="125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  <c r="AS639" s="112"/>
      <c r="AT639" s="112"/>
      <c r="AU639" s="112"/>
      <c r="AV639" s="112"/>
      <c r="AW639" s="112"/>
      <c r="AX639" s="112"/>
    </row>
    <row r="640" spans="9:50" s="113" customFormat="1" ht="12.75">
      <c r="I640" s="112"/>
      <c r="J640" s="112"/>
      <c r="K640" s="112"/>
      <c r="L640" s="125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  <c r="AS640" s="112"/>
      <c r="AT640" s="112"/>
      <c r="AU640" s="112"/>
      <c r="AV640" s="112"/>
      <c r="AW640" s="112"/>
      <c r="AX640" s="112"/>
    </row>
    <row r="641" spans="9:50" s="113" customFormat="1" ht="12.75">
      <c r="I641" s="112"/>
      <c r="J641" s="112"/>
      <c r="K641" s="112"/>
      <c r="L641" s="125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  <c r="AS641" s="112"/>
      <c r="AT641" s="112"/>
      <c r="AU641" s="112"/>
      <c r="AV641" s="112"/>
      <c r="AW641" s="112"/>
      <c r="AX641" s="112"/>
    </row>
    <row r="642" spans="9:50" s="113" customFormat="1" ht="12.75">
      <c r="I642" s="112"/>
      <c r="J642" s="112"/>
      <c r="K642" s="112"/>
      <c r="L642" s="125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  <c r="AS642" s="112"/>
      <c r="AT642" s="112"/>
      <c r="AU642" s="112"/>
      <c r="AV642" s="112"/>
      <c r="AW642" s="112"/>
      <c r="AX642" s="112"/>
    </row>
    <row r="643" spans="9:50" s="113" customFormat="1" ht="12.75">
      <c r="I643" s="112"/>
      <c r="J643" s="112"/>
      <c r="K643" s="112"/>
      <c r="L643" s="125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  <c r="AS643" s="112"/>
      <c r="AT643" s="112"/>
      <c r="AU643" s="112"/>
      <c r="AV643" s="112"/>
      <c r="AW643" s="112"/>
      <c r="AX643" s="112"/>
    </row>
    <row r="644" spans="9:50" s="113" customFormat="1" ht="12.75">
      <c r="I644" s="112"/>
      <c r="J644" s="112"/>
      <c r="K644" s="112"/>
      <c r="L644" s="125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  <c r="AU644" s="112"/>
      <c r="AV644" s="112"/>
      <c r="AW644" s="112"/>
      <c r="AX644" s="112"/>
    </row>
    <row r="645" spans="9:50" s="113" customFormat="1" ht="12.75">
      <c r="I645" s="112"/>
      <c r="J645" s="112"/>
      <c r="K645" s="112"/>
      <c r="L645" s="125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  <c r="AS645" s="112"/>
      <c r="AT645" s="112"/>
      <c r="AU645" s="112"/>
      <c r="AV645" s="112"/>
      <c r="AW645" s="112"/>
      <c r="AX645" s="112"/>
    </row>
    <row r="646" spans="9:50" s="113" customFormat="1" ht="12.75">
      <c r="I646" s="112"/>
      <c r="J646" s="112"/>
      <c r="K646" s="112"/>
      <c r="L646" s="125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  <c r="AS646" s="112"/>
      <c r="AT646" s="112"/>
      <c r="AU646" s="112"/>
      <c r="AV646" s="112"/>
      <c r="AW646" s="112"/>
      <c r="AX646" s="112"/>
    </row>
    <row r="647" spans="9:50" s="113" customFormat="1" ht="12.75">
      <c r="I647" s="112"/>
      <c r="J647" s="112"/>
      <c r="K647" s="112"/>
      <c r="L647" s="125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  <c r="AS647" s="112"/>
      <c r="AT647" s="112"/>
      <c r="AU647" s="112"/>
      <c r="AV647" s="112"/>
      <c r="AW647" s="112"/>
      <c r="AX647" s="112"/>
    </row>
    <row r="648" spans="9:50" s="113" customFormat="1" ht="12.75">
      <c r="I648" s="112"/>
      <c r="J648" s="112"/>
      <c r="K648" s="112"/>
      <c r="L648" s="125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  <c r="AS648" s="112"/>
      <c r="AT648" s="112"/>
      <c r="AU648" s="112"/>
      <c r="AV648" s="112"/>
      <c r="AW648" s="112"/>
      <c r="AX648" s="112"/>
    </row>
    <row r="649" spans="9:50" s="113" customFormat="1" ht="12.75">
      <c r="I649" s="112"/>
      <c r="J649" s="112"/>
      <c r="K649" s="112"/>
      <c r="L649" s="125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  <c r="AS649" s="112"/>
      <c r="AT649" s="112"/>
      <c r="AU649" s="112"/>
      <c r="AV649" s="112"/>
      <c r="AW649" s="112"/>
      <c r="AX649" s="112"/>
    </row>
    <row r="650" spans="9:50" s="113" customFormat="1" ht="12.75">
      <c r="I650" s="112"/>
      <c r="J650" s="112"/>
      <c r="K650" s="112"/>
      <c r="L650" s="125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  <c r="AS650" s="112"/>
      <c r="AT650" s="112"/>
      <c r="AU650" s="112"/>
      <c r="AV650" s="112"/>
      <c r="AW650" s="112"/>
      <c r="AX650" s="112"/>
    </row>
    <row r="651" spans="9:50" s="113" customFormat="1" ht="12.75">
      <c r="I651" s="112"/>
      <c r="J651" s="112"/>
      <c r="K651" s="112"/>
      <c r="L651" s="125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  <c r="AS651" s="112"/>
      <c r="AT651" s="112"/>
      <c r="AU651" s="112"/>
      <c r="AV651" s="112"/>
      <c r="AW651" s="112"/>
      <c r="AX651" s="112"/>
    </row>
    <row r="652" spans="9:50" s="113" customFormat="1" ht="12.75">
      <c r="I652" s="112"/>
      <c r="J652" s="112"/>
      <c r="K652" s="112"/>
      <c r="L652" s="125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  <c r="AS652" s="112"/>
      <c r="AT652" s="112"/>
      <c r="AU652" s="112"/>
      <c r="AV652" s="112"/>
      <c r="AW652" s="112"/>
      <c r="AX652" s="112"/>
    </row>
    <row r="653" spans="9:50" s="113" customFormat="1" ht="12.75">
      <c r="I653" s="112"/>
      <c r="J653" s="112"/>
      <c r="K653" s="112"/>
      <c r="L653" s="125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  <c r="AS653" s="112"/>
      <c r="AT653" s="112"/>
      <c r="AU653" s="112"/>
      <c r="AV653" s="112"/>
      <c r="AW653" s="112"/>
      <c r="AX653" s="112"/>
    </row>
    <row r="654" spans="9:50" s="113" customFormat="1" ht="12.75">
      <c r="I654" s="112"/>
      <c r="J654" s="112"/>
      <c r="K654" s="112"/>
      <c r="L654" s="125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  <c r="AS654" s="112"/>
      <c r="AT654" s="112"/>
      <c r="AU654" s="112"/>
      <c r="AV654" s="112"/>
      <c r="AW654" s="112"/>
      <c r="AX654" s="112"/>
    </row>
    <row r="655" spans="9:50" s="113" customFormat="1" ht="12.75">
      <c r="I655" s="112"/>
      <c r="J655" s="112"/>
      <c r="K655" s="112"/>
      <c r="L655" s="125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  <c r="AS655" s="112"/>
      <c r="AT655" s="112"/>
      <c r="AU655" s="112"/>
      <c r="AV655" s="112"/>
      <c r="AW655" s="112"/>
      <c r="AX655" s="112"/>
    </row>
    <row r="656" spans="9:50" s="113" customFormat="1" ht="12.75">
      <c r="I656" s="112"/>
      <c r="J656" s="112"/>
      <c r="K656" s="112"/>
      <c r="L656" s="125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  <c r="AS656" s="112"/>
      <c r="AT656" s="112"/>
      <c r="AU656" s="112"/>
      <c r="AV656" s="112"/>
      <c r="AW656" s="112"/>
      <c r="AX656" s="112"/>
    </row>
    <row r="657" spans="9:50" s="113" customFormat="1" ht="12.75">
      <c r="I657" s="112"/>
      <c r="J657" s="112"/>
      <c r="K657" s="112"/>
      <c r="L657" s="125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  <c r="AU657" s="112"/>
      <c r="AV657" s="112"/>
      <c r="AW657" s="112"/>
      <c r="AX657" s="112"/>
    </row>
    <row r="658" spans="9:50" s="113" customFormat="1" ht="12.75">
      <c r="I658" s="112"/>
      <c r="J658" s="112"/>
      <c r="K658" s="112"/>
      <c r="L658" s="125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  <c r="AS658" s="112"/>
      <c r="AT658" s="112"/>
      <c r="AU658" s="112"/>
      <c r="AV658" s="112"/>
      <c r="AW658" s="112"/>
      <c r="AX658" s="112"/>
    </row>
    <row r="659" spans="9:50" s="113" customFormat="1" ht="12.75">
      <c r="I659" s="112"/>
      <c r="J659" s="112"/>
      <c r="K659" s="112"/>
      <c r="L659" s="125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  <c r="AS659" s="112"/>
      <c r="AT659" s="112"/>
      <c r="AU659" s="112"/>
      <c r="AV659" s="112"/>
      <c r="AW659" s="112"/>
      <c r="AX659" s="112"/>
    </row>
    <row r="660" spans="9:50" s="113" customFormat="1" ht="12.75">
      <c r="I660" s="112"/>
      <c r="J660" s="112"/>
      <c r="K660" s="112"/>
      <c r="L660" s="125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  <c r="AS660" s="112"/>
      <c r="AT660" s="112"/>
      <c r="AU660" s="112"/>
      <c r="AV660" s="112"/>
      <c r="AW660" s="112"/>
      <c r="AX660" s="112"/>
    </row>
    <row r="661" spans="9:50" s="113" customFormat="1" ht="12.75">
      <c r="I661" s="112"/>
      <c r="J661" s="112"/>
      <c r="K661" s="112"/>
      <c r="L661" s="125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  <c r="AS661" s="112"/>
      <c r="AT661" s="112"/>
      <c r="AU661" s="112"/>
      <c r="AV661" s="112"/>
      <c r="AW661" s="112"/>
      <c r="AX661" s="112"/>
    </row>
    <row r="662" spans="9:50" s="113" customFormat="1" ht="12.75">
      <c r="I662" s="112"/>
      <c r="J662" s="112"/>
      <c r="K662" s="112"/>
      <c r="L662" s="125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  <c r="AS662" s="112"/>
      <c r="AT662" s="112"/>
      <c r="AU662" s="112"/>
      <c r="AV662" s="112"/>
      <c r="AW662" s="112"/>
      <c r="AX662" s="112"/>
    </row>
    <row r="663" spans="9:50" s="113" customFormat="1" ht="12.75">
      <c r="I663" s="112"/>
      <c r="J663" s="112"/>
      <c r="K663" s="112"/>
      <c r="L663" s="125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  <c r="AU663" s="112"/>
      <c r="AV663" s="112"/>
      <c r="AW663" s="112"/>
      <c r="AX663" s="112"/>
    </row>
    <row r="664" spans="9:50" s="113" customFormat="1" ht="12.75">
      <c r="I664" s="112"/>
      <c r="J664" s="112"/>
      <c r="K664" s="112"/>
      <c r="L664" s="125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  <c r="AS664" s="112"/>
      <c r="AT664" s="112"/>
      <c r="AU664" s="112"/>
      <c r="AV664" s="112"/>
      <c r="AW664" s="112"/>
      <c r="AX664" s="112"/>
    </row>
    <row r="665" spans="9:50" s="113" customFormat="1" ht="12.75">
      <c r="I665" s="112"/>
      <c r="J665" s="112"/>
      <c r="K665" s="112"/>
      <c r="L665" s="125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  <c r="AS665" s="112"/>
      <c r="AT665" s="112"/>
      <c r="AU665" s="112"/>
      <c r="AV665" s="112"/>
      <c r="AW665" s="112"/>
      <c r="AX665" s="112"/>
    </row>
    <row r="666" spans="9:50" s="113" customFormat="1" ht="12.75">
      <c r="I666" s="112"/>
      <c r="J666" s="112"/>
      <c r="K666" s="112"/>
      <c r="L666" s="125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  <c r="AS666" s="112"/>
      <c r="AT666" s="112"/>
      <c r="AU666" s="112"/>
      <c r="AV666" s="112"/>
      <c r="AW666" s="112"/>
      <c r="AX666" s="112"/>
    </row>
    <row r="667" spans="9:50" s="113" customFormat="1" ht="12.75">
      <c r="I667" s="112"/>
      <c r="J667" s="112"/>
      <c r="K667" s="112"/>
      <c r="L667" s="125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2"/>
      <c r="AT667" s="112"/>
      <c r="AU667" s="112"/>
      <c r="AV667" s="112"/>
      <c r="AW667" s="112"/>
      <c r="AX667" s="112"/>
    </row>
    <row r="668" spans="9:50" s="113" customFormat="1" ht="12.75">
      <c r="I668" s="112"/>
      <c r="J668" s="112"/>
      <c r="K668" s="112"/>
      <c r="L668" s="125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  <c r="AS668" s="112"/>
      <c r="AT668" s="112"/>
      <c r="AU668" s="112"/>
      <c r="AV668" s="112"/>
      <c r="AW668" s="112"/>
      <c r="AX668" s="112"/>
    </row>
    <row r="669" spans="9:50" s="113" customFormat="1" ht="12.75">
      <c r="I669" s="112"/>
      <c r="J669" s="112"/>
      <c r="K669" s="112"/>
      <c r="L669" s="125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  <c r="AU669" s="112"/>
      <c r="AV669" s="112"/>
      <c r="AW669" s="112"/>
      <c r="AX669" s="112"/>
    </row>
    <row r="670" spans="9:50" s="113" customFormat="1" ht="12.75">
      <c r="I670" s="112"/>
      <c r="J670" s="112"/>
      <c r="K670" s="112"/>
      <c r="L670" s="125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  <c r="AS670" s="112"/>
      <c r="AT670" s="112"/>
      <c r="AU670" s="112"/>
      <c r="AV670" s="112"/>
      <c r="AW670" s="112"/>
      <c r="AX670" s="112"/>
    </row>
    <row r="671" spans="9:50" s="113" customFormat="1" ht="12.75">
      <c r="I671" s="112"/>
      <c r="J671" s="112"/>
      <c r="K671" s="112"/>
      <c r="L671" s="125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  <c r="AS671" s="112"/>
      <c r="AT671" s="112"/>
      <c r="AU671" s="112"/>
      <c r="AV671" s="112"/>
      <c r="AW671" s="112"/>
      <c r="AX671" s="112"/>
    </row>
    <row r="672" spans="9:50" s="113" customFormat="1" ht="12.75">
      <c r="I672" s="112"/>
      <c r="J672" s="112"/>
      <c r="K672" s="112"/>
      <c r="L672" s="125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  <c r="AS672" s="112"/>
      <c r="AT672" s="112"/>
      <c r="AU672" s="112"/>
      <c r="AV672" s="112"/>
      <c r="AW672" s="112"/>
      <c r="AX672" s="112"/>
    </row>
    <row r="673" spans="9:50" s="113" customFormat="1" ht="12.75">
      <c r="I673" s="112"/>
      <c r="J673" s="112"/>
      <c r="K673" s="112"/>
      <c r="L673" s="125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  <c r="AS673" s="112"/>
      <c r="AT673" s="112"/>
      <c r="AU673" s="112"/>
      <c r="AV673" s="112"/>
      <c r="AW673" s="112"/>
      <c r="AX673" s="112"/>
    </row>
    <row r="674" spans="9:50" s="113" customFormat="1" ht="12.75">
      <c r="I674" s="112"/>
      <c r="J674" s="112"/>
      <c r="K674" s="112"/>
      <c r="L674" s="125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  <c r="AS674" s="112"/>
      <c r="AT674" s="112"/>
      <c r="AU674" s="112"/>
      <c r="AV674" s="112"/>
      <c r="AW674" s="112"/>
      <c r="AX674" s="112"/>
    </row>
    <row r="675" spans="9:50" s="113" customFormat="1" ht="12.75">
      <c r="I675" s="112"/>
      <c r="J675" s="112"/>
      <c r="K675" s="112"/>
      <c r="L675" s="125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  <c r="AU675" s="112"/>
      <c r="AV675" s="112"/>
      <c r="AW675" s="112"/>
      <c r="AX675" s="112"/>
    </row>
    <row r="676" spans="9:50" s="113" customFormat="1" ht="12.75">
      <c r="I676" s="112"/>
      <c r="J676" s="112"/>
      <c r="K676" s="112"/>
      <c r="L676" s="125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  <c r="AS676" s="112"/>
      <c r="AT676" s="112"/>
      <c r="AU676" s="112"/>
      <c r="AV676" s="112"/>
      <c r="AW676" s="112"/>
      <c r="AX676" s="112"/>
    </row>
    <row r="677" spans="9:50" s="113" customFormat="1" ht="12.75">
      <c r="I677" s="112"/>
      <c r="J677" s="112"/>
      <c r="K677" s="112"/>
      <c r="L677" s="125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  <c r="AS677" s="112"/>
      <c r="AT677" s="112"/>
      <c r="AU677" s="112"/>
      <c r="AV677" s="112"/>
      <c r="AW677" s="112"/>
      <c r="AX677" s="112"/>
    </row>
    <row r="678" spans="9:50" s="113" customFormat="1" ht="12.75">
      <c r="I678" s="112"/>
      <c r="J678" s="112"/>
      <c r="K678" s="112"/>
      <c r="L678" s="125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  <c r="AS678" s="112"/>
      <c r="AT678" s="112"/>
      <c r="AU678" s="112"/>
      <c r="AV678" s="112"/>
      <c r="AW678" s="112"/>
      <c r="AX678" s="112"/>
    </row>
    <row r="679" spans="9:50" s="113" customFormat="1" ht="12.75">
      <c r="I679" s="112"/>
      <c r="J679" s="112"/>
      <c r="K679" s="112"/>
      <c r="L679" s="125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  <c r="AS679" s="112"/>
      <c r="AT679" s="112"/>
      <c r="AU679" s="112"/>
      <c r="AV679" s="112"/>
      <c r="AW679" s="112"/>
      <c r="AX679" s="112"/>
    </row>
    <row r="680" spans="9:50" s="113" customFormat="1" ht="12.75">
      <c r="I680" s="112"/>
      <c r="J680" s="112"/>
      <c r="K680" s="112"/>
      <c r="L680" s="125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  <c r="AS680" s="112"/>
      <c r="AT680" s="112"/>
      <c r="AU680" s="112"/>
      <c r="AV680" s="112"/>
      <c r="AW680" s="112"/>
      <c r="AX680" s="112"/>
    </row>
    <row r="681" spans="9:50" s="113" customFormat="1" ht="12.75">
      <c r="I681" s="112"/>
      <c r="J681" s="112"/>
      <c r="K681" s="112"/>
      <c r="L681" s="125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  <c r="AS681" s="112"/>
      <c r="AT681" s="112"/>
      <c r="AU681" s="112"/>
      <c r="AV681" s="112"/>
      <c r="AW681" s="112"/>
      <c r="AX681" s="112"/>
    </row>
    <row r="682" spans="9:50" s="113" customFormat="1" ht="12.75">
      <c r="I682" s="112"/>
      <c r="J682" s="112"/>
      <c r="K682" s="112"/>
      <c r="L682" s="125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  <c r="AS682" s="112"/>
      <c r="AT682" s="112"/>
      <c r="AU682" s="112"/>
      <c r="AV682" s="112"/>
      <c r="AW682" s="112"/>
      <c r="AX682" s="112"/>
    </row>
    <row r="683" spans="9:50" s="113" customFormat="1" ht="12.75">
      <c r="I683" s="112"/>
      <c r="J683" s="112"/>
      <c r="K683" s="112"/>
      <c r="L683" s="125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  <c r="AS683" s="112"/>
      <c r="AT683" s="112"/>
      <c r="AU683" s="112"/>
      <c r="AV683" s="112"/>
      <c r="AW683" s="112"/>
      <c r="AX683" s="112"/>
    </row>
    <row r="684" spans="9:50" s="113" customFormat="1" ht="12.75">
      <c r="I684" s="112"/>
      <c r="J684" s="112"/>
      <c r="K684" s="112"/>
      <c r="L684" s="125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  <c r="AS684" s="112"/>
      <c r="AT684" s="112"/>
      <c r="AU684" s="112"/>
      <c r="AV684" s="112"/>
      <c r="AW684" s="112"/>
      <c r="AX684" s="112"/>
    </row>
    <row r="685" spans="9:50" s="113" customFormat="1" ht="12.75">
      <c r="I685" s="112"/>
      <c r="J685" s="112"/>
      <c r="K685" s="112"/>
      <c r="L685" s="125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  <c r="AS685" s="112"/>
      <c r="AT685" s="112"/>
      <c r="AU685" s="112"/>
      <c r="AV685" s="112"/>
      <c r="AW685" s="112"/>
      <c r="AX685" s="112"/>
    </row>
    <row r="686" spans="9:50" s="113" customFormat="1" ht="12.75">
      <c r="I686" s="112"/>
      <c r="J686" s="112"/>
      <c r="K686" s="112"/>
      <c r="L686" s="125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  <c r="AS686" s="112"/>
      <c r="AT686" s="112"/>
      <c r="AU686" s="112"/>
      <c r="AV686" s="112"/>
      <c r="AW686" s="112"/>
      <c r="AX686" s="112"/>
    </row>
    <row r="687" spans="9:50" s="113" customFormat="1" ht="12.75">
      <c r="I687" s="112"/>
      <c r="J687" s="112"/>
      <c r="K687" s="112"/>
      <c r="L687" s="125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  <c r="AS687" s="112"/>
      <c r="AT687" s="112"/>
      <c r="AU687" s="112"/>
      <c r="AV687" s="112"/>
      <c r="AW687" s="112"/>
      <c r="AX687" s="112"/>
    </row>
    <row r="688" spans="9:50" s="113" customFormat="1" ht="12.75">
      <c r="I688" s="112"/>
      <c r="J688" s="112"/>
      <c r="K688" s="112"/>
      <c r="L688" s="125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  <c r="AS688" s="112"/>
      <c r="AT688" s="112"/>
      <c r="AU688" s="112"/>
      <c r="AV688" s="112"/>
      <c r="AW688" s="112"/>
      <c r="AX688" s="112"/>
    </row>
    <row r="689" spans="9:50" s="113" customFormat="1" ht="12.75">
      <c r="I689" s="112"/>
      <c r="J689" s="112"/>
      <c r="K689" s="112"/>
      <c r="L689" s="125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  <c r="AS689" s="112"/>
      <c r="AT689" s="112"/>
      <c r="AU689" s="112"/>
      <c r="AV689" s="112"/>
      <c r="AW689" s="112"/>
      <c r="AX689" s="112"/>
    </row>
    <row r="690" spans="9:50" s="113" customFormat="1" ht="12.75">
      <c r="I690" s="112"/>
      <c r="J690" s="112"/>
      <c r="K690" s="112"/>
      <c r="L690" s="125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2"/>
      <c r="AQ690" s="112"/>
      <c r="AR690" s="112"/>
      <c r="AS690" s="112"/>
      <c r="AT690" s="112"/>
      <c r="AU690" s="112"/>
      <c r="AV690" s="112"/>
      <c r="AW690" s="112"/>
      <c r="AX690" s="112"/>
    </row>
    <row r="691" spans="9:50" s="113" customFormat="1" ht="12.75">
      <c r="I691" s="112"/>
      <c r="J691" s="112"/>
      <c r="K691" s="112"/>
      <c r="L691" s="125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  <c r="AQ691" s="112"/>
      <c r="AR691" s="112"/>
      <c r="AS691" s="112"/>
      <c r="AT691" s="112"/>
      <c r="AU691" s="112"/>
      <c r="AV691" s="112"/>
      <c r="AW691" s="112"/>
      <c r="AX691" s="112"/>
    </row>
    <row r="692" spans="9:50" s="113" customFormat="1" ht="12.75">
      <c r="I692" s="112"/>
      <c r="J692" s="112"/>
      <c r="K692" s="112"/>
      <c r="L692" s="125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  <c r="AQ692" s="112"/>
      <c r="AR692" s="112"/>
      <c r="AS692" s="112"/>
      <c r="AT692" s="112"/>
      <c r="AU692" s="112"/>
      <c r="AV692" s="112"/>
      <c r="AW692" s="112"/>
      <c r="AX692" s="112"/>
    </row>
    <row r="693" spans="9:50" s="113" customFormat="1" ht="12.75">
      <c r="I693" s="112"/>
      <c r="J693" s="112"/>
      <c r="K693" s="112"/>
      <c r="L693" s="125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  <c r="AP693" s="112"/>
      <c r="AQ693" s="112"/>
      <c r="AR693" s="112"/>
      <c r="AS693" s="112"/>
      <c r="AT693" s="112"/>
      <c r="AU693" s="112"/>
      <c r="AV693" s="112"/>
      <c r="AW693" s="112"/>
      <c r="AX693" s="112"/>
    </row>
    <row r="694" spans="9:50" s="113" customFormat="1" ht="12.75">
      <c r="I694" s="112"/>
      <c r="J694" s="112"/>
      <c r="K694" s="112"/>
      <c r="L694" s="125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  <c r="AP694" s="112"/>
      <c r="AQ694" s="112"/>
      <c r="AR694" s="112"/>
      <c r="AS694" s="112"/>
      <c r="AT694" s="112"/>
      <c r="AU694" s="112"/>
      <c r="AV694" s="112"/>
      <c r="AW694" s="112"/>
      <c r="AX694" s="112"/>
    </row>
    <row r="695" spans="9:50" s="113" customFormat="1" ht="12.75">
      <c r="I695" s="112"/>
      <c r="J695" s="112"/>
      <c r="K695" s="112"/>
      <c r="L695" s="125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  <c r="AP695" s="112"/>
      <c r="AQ695" s="112"/>
      <c r="AR695" s="112"/>
      <c r="AS695" s="112"/>
      <c r="AT695" s="112"/>
      <c r="AU695" s="112"/>
      <c r="AV695" s="112"/>
      <c r="AW695" s="112"/>
      <c r="AX695" s="112"/>
    </row>
    <row r="696" spans="9:50" s="113" customFormat="1" ht="12.75">
      <c r="I696" s="112"/>
      <c r="J696" s="112"/>
      <c r="K696" s="112"/>
      <c r="L696" s="125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  <c r="AP696" s="112"/>
      <c r="AQ696" s="112"/>
      <c r="AR696" s="112"/>
      <c r="AS696" s="112"/>
      <c r="AT696" s="112"/>
      <c r="AU696" s="112"/>
      <c r="AV696" s="112"/>
      <c r="AW696" s="112"/>
      <c r="AX696" s="112"/>
    </row>
    <row r="697" spans="9:50" s="113" customFormat="1" ht="12.75">
      <c r="I697" s="112"/>
      <c r="J697" s="112"/>
      <c r="K697" s="112"/>
      <c r="L697" s="125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  <c r="AP697" s="112"/>
      <c r="AQ697" s="112"/>
      <c r="AR697" s="112"/>
      <c r="AS697" s="112"/>
      <c r="AT697" s="112"/>
      <c r="AU697" s="112"/>
      <c r="AV697" s="112"/>
      <c r="AW697" s="112"/>
      <c r="AX697" s="112"/>
    </row>
    <row r="698" spans="9:50" s="113" customFormat="1" ht="12.75">
      <c r="I698" s="112"/>
      <c r="J698" s="112"/>
      <c r="K698" s="112"/>
      <c r="L698" s="125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  <c r="AP698" s="112"/>
      <c r="AQ698" s="112"/>
      <c r="AR698" s="112"/>
      <c r="AS698" s="112"/>
      <c r="AT698" s="112"/>
      <c r="AU698" s="112"/>
      <c r="AV698" s="112"/>
      <c r="AW698" s="112"/>
      <c r="AX698" s="112"/>
    </row>
    <row r="699" spans="9:50" s="113" customFormat="1" ht="12.75">
      <c r="I699" s="112"/>
      <c r="J699" s="112"/>
      <c r="K699" s="112"/>
      <c r="L699" s="125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  <c r="AP699" s="112"/>
      <c r="AQ699" s="112"/>
      <c r="AR699" s="112"/>
      <c r="AS699" s="112"/>
      <c r="AT699" s="112"/>
      <c r="AU699" s="112"/>
      <c r="AV699" s="112"/>
      <c r="AW699" s="112"/>
      <c r="AX699" s="112"/>
    </row>
    <row r="700" spans="9:50" s="113" customFormat="1" ht="12.75">
      <c r="I700" s="112"/>
      <c r="J700" s="112"/>
      <c r="K700" s="112"/>
      <c r="L700" s="125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  <c r="AP700" s="112"/>
      <c r="AQ700" s="112"/>
      <c r="AR700" s="112"/>
      <c r="AS700" s="112"/>
      <c r="AT700" s="112"/>
      <c r="AU700" s="112"/>
      <c r="AV700" s="112"/>
      <c r="AW700" s="112"/>
      <c r="AX700" s="112"/>
    </row>
    <row r="701" spans="9:50" s="113" customFormat="1" ht="12.75">
      <c r="I701" s="112"/>
      <c r="J701" s="112"/>
      <c r="K701" s="112"/>
      <c r="L701" s="125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  <c r="AS701" s="112"/>
      <c r="AT701" s="112"/>
      <c r="AU701" s="112"/>
      <c r="AV701" s="112"/>
      <c r="AW701" s="112"/>
      <c r="AX701" s="112"/>
    </row>
    <row r="702" spans="9:50" s="113" customFormat="1" ht="12.75">
      <c r="I702" s="112"/>
      <c r="J702" s="112"/>
      <c r="K702" s="112"/>
      <c r="L702" s="125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  <c r="AP702" s="112"/>
      <c r="AQ702" s="112"/>
      <c r="AR702" s="112"/>
      <c r="AS702" s="112"/>
      <c r="AT702" s="112"/>
      <c r="AU702" s="112"/>
      <c r="AV702" s="112"/>
      <c r="AW702" s="112"/>
      <c r="AX702" s="112"/>
    </row>
    <row r="703" spans="9:50" s="113" customFormat="1" ht="12.75">
      <c r="I703" s="112"/>
      <c r="J703" s="112"/>
      <c r="K703" s="112"/>
      <c r="L703" s="125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  <c r="AP703" s="112"/>
      <c r="AQ703" s="112"/>
      <c r="AR703" s="112"/>
      <c r="AS703" s="112"/>
      <c r="AT703" s="112"/>
      <c r="AU703" s="112"/>
      <c r="AV703" s="112"/>
      <c r="AW703" s="112"/>
      <c r="AX703" s="112"/>
    </row>
    <row r="704" spans="9:50" s="113" customFormat="1" ht="12.75">
      <c r="I704" s="112"/>
      <c r="J704" s="112"/>
      <c r="K704" s="112"/>
      <c r="L704" s="125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  <c r="AP704" s="112"/>
      <c r="AQ704" s="112"/>
      <c r="AR704" s="112"/>
      <c r="AS704" s="112"/>
      <c r="AT704" s="112"/>
      <c r="AU704" s="112"/>
      <c r="AV704" s="112"/>
      <c r="AW704" s="112"/>
      <c r="AX704" s="112"/>
    </row>
    <row r="705" spans="9:50" s="113" customFormat="1" ht="12.75">
      <c r="I705" s="112"/>
      <c r="J705" s="112"/>
      <c r="K705" s="112"/>
      <c r="L705" s="125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  <c r="AP705" s="112"/>
      <c r="AQ705" s="112"/>
      <c r="AR705" s="112"/>
      <c r="AS705" s="112"/>
      <c r="AT705" s="112"/>
      <c r="AU705" s="112"/>
      <c r="AV705" s="112"/>
      <c r="AW705" s="112"/>
      <c r="AX705" s="112"/>
    </row>
    <row r="706" spans="9:50" s="113" customFormat="1" ht="12.75">
      <c r="I706" s="112"/>
      <c r="J706" s="112"/>
      <c r="K706" s="112"/>
      <c r="L706" s="125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  <c r="AP706" s="112"/>
      <c r="AQ706" s="112"/>
      <c r="AR706" s="112"/>
      <c r="AS706" s="112"/>
      <c r="AT706" s="112"/>
      <c r="AU706" s="112"/>
      <c r="AV706" s="112"/>
      <c r="AW706" s="112"/>
      <c r="AX706" s="112"/>
    </row>
    <row r="707" spans="9:50" s="113" customFormat="1" ht="12.75">
      <c r="I707" s="112"/>
      <c r="J707" s="112"/>
      <c r="K707" s="112"/>
      <c r="L707" s="125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  <c r="AP707" s="112"/>
      <c r="AQ707" s="112"/>
      <c r="AR707" s="112"/>
      <c r="AS707" s="112"/>
      <c r="AT707" s="112"/>
      <c r="AU707" s="112"/>
      <c r="AV707" s="112"/>
      <c r="AW707" s="112"/>
      <c r="AX707" s="112"/>
    </row>
    <row r="708" spans="9:50" s="113" customFormat="1" ht="12.75">
      <c r="I708" s="112"/>
      <c r="J708" s="112"/>
      <c r="K708" s="112"/>
      <c r="L708" s="125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  <c r="AP708" s="112"/>
      <c r="AQ708" s="112"/>
      <c r="AR708" s="112"/>
      <c r="AS708" s="112"/>
      <c r="AT708" s="112"/>
      <c r="AU708" s="112"/>
      <c r="AV708" s="112"/>
      <c r="AW708" s="112"/>
      <c r="AX708" s="112"/>
    </row>
    <row r="709" spans="9:50" s="113" customFormat="1" ht="12.75">
      <c r="I709" s="112"/>
      <c r="J709" s="112"/>
      <c r="K709" s="112"/>
      <c r="L709" s="125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  <c r="AP709" s="112"/>
      <c r="AQ709" s="112"/>
      <c r="AR709" s="112"/>
      <c r="AS709" s="112"/>
      <c r="AT709" s="112"/>
      <c r="AU709" s="112"/>
      <c r="AV709" s="112"/>
      <c r="AW709" s="112"/>
      <c r="AX709" s="112"/>
    </row>
    <row r="710" spans="9:50" s="113" customFormat="1" ht="12.75">
      <c r="I710" s="112"/>
      <c r="J710" s="112"/>
      <c r="K710" s="112"/>
      <c r="L710" s="125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  <c r="AP710" s="112"/>
      <c r="AQ710" s="112"/>
      <c r="AR710" s="112"/>
      <c r="AS710" s="112"/>
      <c r="AT710" s="112"/>
      <c r="AU710" s="112"/>
      <c r="AV710" s="112"/>
      <c r="AW710" s="112"/>
      <c r="AX710" s="112"/>
    </row>
    <row r="711" spans="9:50" s="113" customFormat="1" ht="12.75">
      <c r="I711" s="112"/>
      <c r="J711" s="112"/>
      <c r="K711" s="112"/>
      <c r="L711" s="125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  <c r="AP711" s="112"/>
      <c r="AQ711" s="112"/>
      <c r="AR711" s="112"/>
      <c r="AS711" s="112"/>
      <c r="AT711" s="112"/>
      <c r="AU711" s="112"/>
      <c r="AV711" s="112"/>
      <c r="AW711" s="112"/>
      <c r="AX711" s="112"/>
    </row>
    <row r="712" spans="9:50" s="113" customFormat="1" ht="12.75">
      <c r="I712" s="112"/>
      <c r="J712" s="112"/>
      <c r="K712" s="112"/>
      <c r="L712" s="125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2"/>
      <c r="AQ712" s="112"/>
      <c r="AR712" s="112"/>
      <c r="AS712" s="112"/>
      <c r="AT712" s="112"/>
      <c r="AU712" s="112"/>
      <c r="AV712" s="112"/>
      <c r="AW712" s="112"/>
      <c r="AX712" s="112"/>
    </row>
    <row r="713" spans="9:50" s="113" customFormat="1" ht="12.75">
      <c r="I713" s="112"/>
      <c r="J713" s="112"/>
      <c r="K713" s="112"/>
      <c r="L713" s="125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  <c r="AP713" s="112"/>
      <c r="AQ713" s="112"/>
      <c r="AR713" s="112"/>
      <c r="AS713" s="112"/>
      <c r="AT713" s="112"/>
      <c r="AU713" s="112"/>
      <c r="AV713" s="112"/>
      <c r="AW713" s="112"/>
      <c r="AX713" s="112"/>
    </row>
    <row r="714" spans="9:50" s="113" customFormat="1" ht="12.75">
      <c r="I714" s="112"/>
      <c r="J714" s="112"/>
      <c r="K714" s="112"/>
      <c r="L714" s="125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  <c r="AP714" s="112"/>
      <c r="AQ714" s="112"/>
      <c r="AR714" s="112"/>
      <c r="AS714" s="112"/>
      <c r="AT714" s="112"/>
      <c r="AU714" s="112"/>
      <c r="AV714" s="112"/>
      <c r="AW714" s="112"/>
      <c r="AX714" s="112"/>
    </row>
    <row r="715" spans="9:50" s="113" customFormat="1" ht="12.75">
      <c r="I715" s="112"/>
      <c r="J715" s="112"/>
      <c r="K715" s="112"/>
      <c r="L715" s="125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  <c r="AP715" s="112"/>
      <c r="AQ715" s="112"/>
      <c r="AR715" s="112"/>
      <c r="AS715" s="112"/>
      <c r="AT715" s="112"/>
      <c r="AU715" s="112"/>
      <c r="AV715" s="112"/>
      <c r="AW715" s="112"/>
      <c r="AX715" s="112"/>
    </row>
    <row r="716" spans="9:50" s="113" customFormat="1" ht="12.75">
      <c r="I716" s="112"/>
      <c r="J716" s="112"/>
      <c r="K716" s="112"/>
      <c r="L716" s="125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  <c r="AP716" s="112"/>
      <c r="AQ716" s="112"/>
      <c r="AR716" s="112"/>
      <c r="AS716" s="112"/>
      <c r="AT716" s="112"/>
      <c r="AU716" s="112"/>
      <c r="AV716" s="112"/>
      <c r="AW716" s="112"/>
      <c r="AX716" s="112"/>
    </row>
    <row r="717" spans="9:50" s="113" customFormat="1" ht="12.75">
      <c r="I717" s="112"/>
      <c r="J717" s="112"/>
      <c r="K717" s="112"/>
      <c r="L717" s="125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  <c r="AP717" s="112"/>
      <c r="AQ717" s="112"/>
      <c r="AR717" s="112"/>
      <c r="AS717" s="112"/>
      <c r="AT717" s="112"/>
      <c r="AU717" s="112"/>
      <c r="AV717" s="112"/>
      <c r="AW717" s="112"/>
      <c r="AX717" s="112"/>
    </row>
    <row r="718" spans="9:50" s="113" customFormat="1" ht="12.75">
      <c r="I718" s="112"/>
      <c r="J718" s="112"/>
      <c r="K718" s="112"/>
      <c r="L718" s="125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  <c r="AS718" s="112"/>
      <c r="AT718" s="112"/>
      <c r="AU718" s="112"/>
      <c r="AV718" s="112"/>
      <c r="AW718" s="112"/>
      <c r="AX718" s="112"/>
    </row>
    <row r="719" spans="9:50" s="113" customFormat="1" ht="12.75">
      <c r="I719" s="112"/>
      <c r="J719" s="112"/>
      <c r="K719" s="112"/>
      <c r="L719" s="125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  <c r="AP719" s="112"/>
      <c r="AQ719" s="112"/>
      <c r="AR719" s="112"/>
      <c r="AS719" s="112"/>
      <c r="AT719" s="112"/>
      <c r="AU719" s="112"/>
      <c r="AV719" s="112"/>
      <c r="AW719" s="112"/>
      <c r="AX719" s="112"/>
    </row>
    <row r="720" spans="9:50" s="113" customFormat="1" ht="12.75">
      <c r="I720" s="112"/>
      <c r="J720" s="112"/>
      <c r="K720" s="112"/>
      <c r="L720" s="125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  <c r="AS720" s="112"/>
      <c r="AT720" s="112"/>
      <c r="AU720" s="112"/>
      <c r="AV720" s="112"/>
      <c r="AW720" s="112"/>
      <c r="AX720" s="112"/>
    </row>
    <row r="721" spans="9:50" s="113" customFormat="1" ht="12.75">
      <c r="I721" s="112"/>
      <c r="J721" s="112"/>
      <c r="K721" s="112"/>
      <c r="L721" s="125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  <c r="AS721" s="112"/>
      <c r="AT721" s="112"/>
      <c r="AU721" s="112"/>
      <c r="AV721" s="112"/>
      <c r="AW721" s="112"/>
      <c r="AX721" s="112"/>
    </row>
    <row r="722" spans="9:50" s="113" customFormat="1" ht="12.75">
      <c r="I722" s="112"/>
      <c r="J722" s="112"/>
      <c r="K722" s="112"/>
      <c r="L722" s="125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  <c r="AP722" s="112"/>
      <c r="AQ722" s="112"/>
      <c r="AR722" s="112"/>
      <c r="AS722" s="112"/>
      <c r="AT722" s="112"/>
      <c r="AU722" s="112"/>
      <c r="AV722" s="112"/>
      <c r="AW722" s="112"/>
      <c r="AX722" s="112"/>
    </row>
    <row r="723" spans="9:50" s="113" customFormat="1" ht="12.75">
      <c r="I723" s="112"/>
      <c r="J723" s="112"/>
      <c r="K723" s="112"/>
      <c r="L723" s="125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  <c r="AS723" s="112"/>
      <c r="AT723" s="112"/>
      <c r="AU723" s="112"/>
      <c r="AV723" s="112"/>
      <c r="AW723" s="112"/>
      <c r="AX723" s="112"/>
    </row>
    <row r="724" spans="9:50" s="113" customFormat="1" ht="12.75">
      <c r="I724" s="112"/>
      <c r="J724" s="112"/>
      <c r="K724" s="112"/>
      <c r="L724" s="125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  <c r="AP724" s="112"/>
      <c r="AQ724" s="112"/>
      <c r="AR724" s="112"/>
      <c r="AS724" s="112"/>
      <c r="AT724" s="112"/>
      <c r="AU724" s="112"/>
      <c r="AV724" s="112"/>
      <c r="AW724" s="112"/>
      <c r="AX724" s="112"/>
    </row>
    <row r="725" spans="9:50" s="113" customFormat="1" ht="12.75">
      <c r="I725" s="112"/>
      <c r="J725" s="112"/>
      <c r="K725" s="112"/>
      <c r="L725" s="125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  <c r="AP725" s="112"/>
      <c r="AQ725" s="112"/>
      <c r="AR725" s="112"/>
      <c r="AS725" s="112"/>
      <c r="AT725" s="112"/>
      <c r="AU725" s="112"/>
      <c r="AV725" s="112"/>
      <c r="AW725" s="112"/>
      <c r="AX725" s="112"/>
    </row>
    <row r="726" spans="9:50" s="113" customFormat="1" ht="12.75">
      <c r="I726" s="112"/>
      <c r="J726" s="112"/>
      <c r="K726" s="112"/>
      <c r="L726" s="125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  <c r="AP726" s="112"/>
      <c r="AQ726" s="112"/>
      <c r="AR726" s="112"/>
      <c r="AS726" s="112"/>
      <c r="AT726" s="112"/>
      <c r="AU726" s="112"/>
      <c r="AV726" s="112"/>
      <c r="AW726" s="112"/>
      <c r="AX726" s="112"/>
    </row>
    <row r="727" spans="9:50" s="113" customFormat="1" ht="12.75">
      <c r="I727" s="112"/>
      <c r="J727" s="112"/>
      <c r="K727" s="112"/>
      <c r="L727" s="125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  <c r="AP727" s="112"/>
      <c r="AQ727" s="112"/>
      <c r="AR727" s="112"/>
      <c r="AS727" s="112"/>
      <c r="AT727" s="112"/>
      <c r="AU727" s="112"/>
      <c r="AV727" s="112"/>
      <c r="AW727" s="112"/>
      <c r="AX727" s="112"/>
    </row>
    <row r="728" spans="9:50" s="113" customFormat="1" ht="12.75">
      <c r="I728" s="112"/>
      <c r="J728" s="112"/>
      <c r="K728" s="112"/>
      <c r="L728" s="125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  <c r="AP728" s="112"/>
      <c r="AQ728" s="112"/>
      <c r="AR728" s="112"/>
      <c r="AS728" s="112"/>
      <c r="AT728" s="112"/>
      <c r="AU728" s="112"/>
      <c r="AV728" s="112"/>
      <c r="AW728" s="112"/>
      <c r="AX728" s="112"/>
    </row>
    <row r="729" spans="9:50" s="113" customFormat="1" ht="12.75">
      <c r="I729" s="112"/>
      <c r="J729" s="112"/>
      <c r="K729" s="112"/>
      <c r="L729" s="125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  <c r="AP729" s="112"/>
      <c r="AQ729" s="112"/>
      <c r="AR729" s="112"/>
      <c r="AS729" s="112"/>
      <c r="AT729" s="112"/>
      <c r="AU729" s="112"/>
      <c r="AV729" s="112"/>
      <c r="AW729" s="112"/>
      <c r="AX729" s="112"/>
    </row>
    <row r="730" spans="9:50" s="113" customFormat="1" ht="12.75">
      <c r="I730" s="112"/>
      <c r="J730" s="112"/>
      <c r="K730" s="112"/>
      <c r="L730" s="125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  <c r="AP730" s="112"/>
      <c r="AQ730" s="112"/>
      <c r="AR730" s="112"/>
      <c r="AS730" s="112"/>
      <c r="AT730" s="112"/>
      <c r="AU730" s="112"/>
      <c r="AV730" s="112"/>
      <c r="AW730" s="112"/>
      <c r="AX730" s="112"/>
    </row>
    <row r="731" spans="9:50" s="113" customFormat="1" ht="12.75">
      <c r="I731" s="112"/>
      <c r="J731" s="112"/>
      <c r="K731" s="112"/>
      <c r="L731" s="125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  <c r="AP731" s="112"/>
      <c r="AQ731" s="112"/>
      <c r="AR731" s="112"/>
      <c r="AS731" s="112"/>
      <c r="AT731" s="112"/>
      <c r="AU731" s="112"/>
      <c r="AV731" s="112"/>
      <c r="AW731" s="112"/>
      <c r="AX731" s="112"/>
    </row>
    <row r="732" spans="9:50" s="113" customFormat="1" ht="12.75">
      <c r="I732" s="112"/>
      <c r="J732" s="112"/>
      <c r="K732" s="112"/>
      <c r="L732" s="125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  <c r="AP732" s="112"/>
      <c r="AQ732" s="112"/>
      <c r="AR732" s="112"/>
      <c r="AS732" s="112"/>
      <c r="AT732" s="112"/>
      <c r="AU732" s="112"/>
      <c r="AV732" s="112"/>
      <c r="AW732" s="112"/>
      <c r="AX732" s="112"/>
    </row>
    <row r="733" spans="9:50" s="113" customFormat="1" ht="12.75">
      <c r="I733" s="112"/>
      <c r="J733" s="112"/>
      <c r="K733" s="112"/>
      <c r="L733" s="125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  <c r="AP733" s="112"/>
      <c r="AQ733" s="112"/>
      <c r="AR733" s="112"/>
      <c r="AS733" s="112"/>
      <c r="AT733" s="112"/>
      <c r="AU733" s="112"/>
      <c r="AV733" s="112"/>
      <c r="AW733" s="112"/>
      <c r="AX733" s="112"/>
    </row>
    <row r="734" spans="9:50" s="113" customFormat="1" ht="12.75">
      <c r="I734" s="112"/>
      <c r="J734" s="112"/>
      <c r="K734" s="112"/>
      <c r="L734" s="125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</row>
    <row r="735" spans="9:50" s="113" customFormat="1" ht="12.75">
      <c r="I735" s="112"/>
      <c r="J735" s="112"/>
      <c r="K735" s="112"/>
      <c r="L735" s="125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  <c r="AS735" s="112"/>
      <c r="AT735" s="112"/>
      <c r="AU735" s="112"/>
      <c r="AV735" s="112"/>
      <c r="AW735" s="112"/>
      <c r="AX735" s="112"/>
    </row>
    <row r="736" spans="9:50" s="113" customFormat="1" ht="12.75">
      <c r="I736" s="112"/>
      <c r="J736" s="112"/>
      <c r="K736" s="112"/>
      <c r="L736" s="125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  <c r="AS736" s="112"/>
      <c r="AT736" s="112"/>
      <c r="AU736" s="112"/>
      <c r="AV736" s="112"/>
      <c r="AW736" s="112"/>
      <c r="AX736" s="112"/>
    </row>
    <row r="737" spans="9:50" s="113" customFormat="1" ht="12.75">
      <c r="I737" s="112"/>
      <c r="J737" s="112"/>
      <c r="K737" s="112"/>
      <c r="L737" s="125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  <c r="AS737" s="112"/>
      <c r="AT737" s="112"/>
      <c r="AU737" s="112"/>
      <c r="AV737" s="112"/>
      <c r="AW737" s="112"/>
      <c r="AX737" s="112"/>
    </row>
    <row r="738" spans="9:50" s="113" customFormat="1" ht="12.75">
      <c r="I738" s="112"/>
      <c r="J738" s="112"/>
      <c r="K738" s="112"/>
      <c r="L738" s="125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  <c r="AS738" s="112"/>
      <c r="AT738" s="112"/>
      <c r="AU738" s="112"/>
      <c r="AV738" s="112"/>
      <c r="AW738" s="112"/>
      <c r="AX738" s="112"/>
    </row>
    <row r="739" spans="9:50" s="113" customFormat="1" ht="12.75">
      <c r="I739" s="112"/>
      <c r="J739" s="112"/>
      <c r="K739" s="112"/>
      <c r="L739" s="125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  <c r="AS739" s="112"/>
      <c r="AT739" s="112"/>
      <c r="AU739" s="112"/>
      <c r="AV739" s="112"/>
      <c r="AW739" s="112"/>
      <c r="AX739" s="112"/>
    </row>
    <row r="740" spans="9:50" s="113" customFormat="1" ht="12.75">
      <c r="I740" s="112"/>
      <c r="J740" s="112"/>
      <c r="K740" s="112"/>
      <c r="L740" s="125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  <c r="AP740" s="112"/>
      <c r="AQ740" s="112"/>
      <c r="AR740" s="112"/>
      <c r="AS740" s="112"/>
      <c r="AT740" s="112"/>
      <c r="AU740" s="112"/>
      <c r="AV740" s="112"/>
      <c r="AW740" s="112"/>
      <c r="AX740" s="112"/>
    </row>
    <row r="741" spans="9:50" s="113" customFormat="1" ht="12.75">
      <c r="I741" s="112"/>
      <c r="J741" s="112"/>
      <c r="K741" s="112"/>
      <c r="L741" s="125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  <c r="AP741" s="112"/>
      <c r="AQ741" s="112"/>
      <c r="AR741" s="112"/>
      <c r="AS741" s="112"/>
      <c r="AT741" s="112"/>
      <c r="AU741" s="112"/>
      <c r="AV741" s="112"/>
      <c r="AW741" s="112"/>
      <c r="AX741" s="112"/>
    </row>
    <row r="742" spans="9:50" s="113" customFormat="1" ht="12.75">
      <c r="I742" s="112"/>
      <c r="J742" s="112"/>
      <c r="K742" s="112"/>
      <c r="L742" s="125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  <c r="AS742" s="112"/>
      <c r="AT742" s="112"/>
      <c r="AU742" s="112"/>
      <c r="AV742" s="112"/>
      <c r="AW742" s="112"/>
      <c r="AX742" s="112"/>
    </row>
    <row r="743" spans="9:50" s="113" customFormat="1" ht="12.75">
      <c r="I743" s="112"/>
      <c r="J743" s="112"/>
      <c r="K743" s="112"/>
      <c r="L743" s="125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  <c r="AP743" s="112"/>
      <c r="AQ743" s="112"/>
      <c r="AR743" s="112"/>
      <c r="AS743" s="112"/>
      <c r="AT743" s="112"/>
      <c r="AU743" s="112"/>
      <c r="AV743" s="112"/>
      <c r="AW743" s="112"/>
      <c r="AX743" s="112"/>
    </row>
    <row r="744" spans="9:50" s="113" customFormat="1" ht="12.75">
      <c r="I744" s="112"/>
      <c r="J744" s="112"/>
      <c r="K744" s="112"/>
      <c r="L744" s="125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  <c r="AP744" s="112"/>
      <c r="AQ744" s="112"/>
      <c r="AR744" s="112"/>
      <c r="AS744" s="112"/>
      <c r="AT744" s="112"/>
      <c r="AU744" s="112"/>
      <c r="AV744" s="112"/>
      <c r="AW744" s="112"/>
      <c r="AX744" s="112"/>
    </row>
    <row r="745" spans="9:50" s="113" customFormat="1" ht="12.75">
      <c r="I745" s="112"/>
      <c r="J745" s="112"/>
      <c r="K745" s="112"/>
      <c r="L745" s="125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  <c r="AS745" s="112"/>
      <c r="AT745" s="112"/>
      <c r="AU745" s="112"/>
      <c r="AV745" s="112"/>
      <c r="AW745" s="112"/>
      <c r="AX745" s="112"/>
    </row>
    <row r="746" spans="9:50" s="113" customFormat="1" ht="12.75">
      <c r="I746" s="112"/>
      <c r="J746" s="112"/>
      <c r="K746" s="112"/>
      <c r="L746" s="125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  <c r="AP746" s="112"/>
      <c r="AQ746" s="112"/>
      <c r="AR746" s="112"/>
      <c r="AS746" s="112"/>
      <c r="AT746" s="112"/>
      <c r="AU746" s="112"/>
      <c r="AV746" s="112"/>
      <c r="AW746" s="112"/>
      <c r="AX746" s="112"/>
    </row>
    <row r="747" spans="9:50" s="113" customFormat="1" ht="12.75">
      <c r="I747" s="112"/>
      <c r="J747" s="112"/>
      <c r="K747" s="112"/>
      <c r="L747" s="125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12"/>
      <c r="AR747" s="112"/>
      <c r="AS747" s="112"/>
      <c r="AT747" s="112"/>
      <c r="AU747" s="112"/>
      <c r="AV747" s="112"/>
      <c r="AW747" s="112"/>
      <c r="AX747" s="112"/>
    </row>
    <row r="748" spans="9:50" s="113" customFormat="1" ht="12.75">
      <c r="I748" s="112"/>
      <c r="J748" s="112"/>
      <c r="K748" s="112"/>
      <c r="L748" s="125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  <c r="AP748" s="112"/>
      <c r="AQ748" s="112"/>
      <c r="AR748" s="112"/>
      <c r="AS748" s="112"/>
      <c r="AT748" s="112"/>
      <c r="AU748" s="112"/>
      <c r="AV748" s="112"/>
      <c r="AW748" s="112"/>
      <c r="AX748" s="112"/>
    </row>
    <row r="749" spans="9:50" s="113" customFormat="1" ht="12.75">
      <c r="I749" s="112"/>
      <c r="J749" s="112"/>
      <c r="K749" s="112"/>
      <c r="L749" s="125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  <c r="AP749" s="112"/>
      <c r="AQ749" s="112"/>
      <c r="AR749" s="112"/>
      <c r="AS749" s="112"/>
      <c r="AT749" s="112"/>
      <c r="AU749" s="112"/>
      <c r="AV749" s="112"/>
      <c r="AW749" s="112"/>
      <c r="AX749" s="112"/>
    </row>
    <row r="750" spans="9:50" s="113" customFormat="1" ht="12.75">
      <c r="I750" s="112"/>
      <c r="J750" s="112"/>
      <c r="K750" s="112"/>
      <c r="L750" s="125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  <c r="AP750" s="112"/>
      <c r="AQ750" s="112"/>
      <c r="AR750" s="112"/>
      <c r="AS750" s="112"/>
      <c r="AT750" s="112"/>
      <c r="AU750" s="112"/>
      <c r="AV750" s="112"/>
      <c r="AW750" s="112"/>
      <c r="AX750" s="112"/>
    </row>
    <row r="751" spans="9:50" s="113" customFormat="1" ht="12.75">
      <c r="I751" s="112"/>
      <c r="J751" s="112"/>
      <c r="K751" s="112"/>
      <c r="L751" s="125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  <c r="AS751" s="112"/>
      <c r="AT751" s="112"/>
      <c r="AU751" s="112"/>
      <c r="AV751" s="112"/>
      <c r="AW751" s="112"/>
      <c r="AX751" s="112"/>
    </row>
    <row r="752" spans="9:50" s="113" customFormat="1" ht="12.75">
      <c r="I752" s="112"/>
      <c r="J752" s="112"/>
      <c r="K752" s="112"/>
      <c r="L752" s="125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  <c r="AP752" s="112"/>
      <c r="AQ752" s="112"/>
      <c r="AR752" s="112"/>
      <c r="AS752" s="112"/>
      <c r="AT752" s="112"/>
      <c r="AU752" s="112"/>
      <c r="AV752" s="112"/>
      <c r="AW752" s="112"/>
      <c r="AX752" s="112"/>
    </row>
    <row r="753" spans="9:50" s="113" customFormat="1" ht="12.75">
      <c r="I753" s="112"/>
      <c r="J753" s="112"/>
      <c r="K753" s="112"/>
      <c r="L753" s="125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  <c r="AP753" s="112"/>
      <c r="AQ753" s="112"/>
      <c r="AR753" s="112"/>
      <c r="AS753" s="112"/>
      <c r="AT753" s="112"/>
      <c r="AU753" s="112"/>
      <c r="AV753" s="112"/>
      <c r="AW753" s="112"/>
      <c r="AX753" s="112"/>
    </row>
    <row r="754" spans="9:50" s="113" customFormat="1" ht="12.75">
      <c r="I754" s="112"/>
      <c r="J754" s="112"/>
      <c r="K754" s="112"/>
      <c r="L754" s="125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  <c r="AP754" s="112"/>
      <c r="AQ754" s="112"/>
      <c r="AR754" s="112"/>
      <c r="AS754" s="112"/>
      <c r="AT754" s="112"/>
      <c r="AU754" s="112"/>
      <c r="AV754" s="112"/>
      <c r="AW754" s="112"/>
      <c r="AX754" s="112"/>
    </row>
    <row r="755" spans="9:50" s="113" customFormat="1" ht="12.75">
      <c r="I755" s="112"/>
      <c r="J755" s="112"/>
      <c r="K755" s="112"/>
      <c r="L755" s="125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  <c r="AQ755" s="112"/>
      <c r="AR755" s="112"/>
      <c r="AS755" s="112"/>
      <c r="AT755" s="112"/>
      <c r="AU755" s="112"/>
      <c r="AV755" s="112"/>
      <c r="AW755" s="112"/>
      <c r="AX755" s="112"/>
    </row>
    <row r="756" spans="9:50" s="113" customFormat="1" ht="12.75">
      <c r="I756" s="112"/>
      <c r="J756" s="112"/>
      <c r="K756" s="112"/>
      <c r="L756" s="125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  <c r="AP756" s="112"/>
      <c r="AQ756" s="112"/>
      <c r="AR756" s="112"/>
      <c r="AS756" s="112"/>
      <c r="AT756" s="112"/>
      <c r="AU756" s="112"/>
      <c r="AV756" s="112"/>
      <c r="AW756" s="112"/>
      <c r="AX756" s="112"/>
    </row>
    <row r="757" spans="9:50" s="113" customFormat="1" ht="12.75">
      <c r="I757" s="112"/>
      <c r="J757" s="112"/>
      <c r="K757" s="112"/>
      <c r="L757" s="125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  <c r="AS757" s="112"/>
      <c r="AT757" s="112"/>
      <c r="AU757" s="112"/>
      <c r="AV757" s="112"/>
      <c r="AW757" s="112"/>
      <c r="AX757" s="112"/>
    </row>
    <row r="758" spans="9:50" s="113" customFormat="1" ht="12.75">
      <c r="I758" s="112"/>
      <c r="J758" s="112"/>
      <c r="K758" s="112"/>
      <c r="L758" s="125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  <c r="AP758" s="112"/>
      <c r="AQ758" s="112"/>
      <c r="AR758" s="112"/>
      <c r="AS758" s="112"/>
      <c r="AT758" s="112"/>
      <c r="AU758" s="112"/>
      <c r="AV758" s="112"/>
      <c r="AW758" s="112"/>
      <c r="AX758" s="112"/>
    </row>
    <row r="759" spans="9:50" s="113" customFormat="1" ht="12.75">
      <c r="I759" s="112"/>
      <c r="J759" s="112"/>
      <c r="K759" s="112"/>
      <c r="L759" s="125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  <c r="AP759" s="112"/>
      <c r="AQ759" s="112"/>
      <c r="AR759" s="112"/>
      <c r="AS759" s="112"/>
      <c r="AT759" s="112"/>
      <c r="AU759" s="112"/>
      <c r="AV759" s="112"/>
      <c r="AW759" s="112"/>
      <c r="AX759" s="112"/>
    </row>
    <row r="760" spans="9:50" s="113" customFormat="1" ht="12.75">
      <c r="I760" s="112"/>
      <c r="J760" s="112"/>
      <c r="K760" s="112"/>
      <c r="L760" s="125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  <c r="AP760" s="112"/>
      <c r="AQ760" s="112"/>
      <c r="AR760" s="112"/>
      <c r="AS760" s="112"/>
      <c r="AT760" s="112"/>
      <c r="AU760" s="112"/>
      <c r="AV760" s="112"/>
      <c r="AW760" s="112"/>
      <c r="AX760" s="112"/>
    </row>
    <row r="761" spans="9:50" s="113" customFormat="1" ht="12.75">
      <c r="I761" s="112"/>
      <c r="J761" s="112"/>
      <c r="K761" s="112"/>
      <c r="L761" s="125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  <c r="AP761" s="112"/>
      <c r="AQ761" s="112"/>
      <c r="AR761" s="112"/>
      <c r="AS761" s="112"/>
      <c r="AT761" s="112"/>
      <c r="AU761" s="112"/>
      <c r="AV761" s="112"/>
      <c r="AW761" s="112"/>
      <c r="AX761" s="112"/>
    </row>
    <row r="762" spans="9:50" s="113" customFormat="1" ht="12.75">
      <c r="I762" s="112"/>
      <c r="J762" s="112"/>
      <c r="K762" s="112"/>
      <c r="L762" s="125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  <c r="AP762" s="112"/>
      <c r="AQ762" s="112"/>
      <c r="AR762" s="112"/>
      <c r="AS762" s="112"/>
      <c r="AT762" s="112"/>
      <c r="AU762" s="112"/>
      <c r="AV762" s="112"/>
      <c r="AW762" s="112"/>
      <c r="AX762" s="112"/>
    </row>
    <row r="763" spans="9:50" s="113" customFormat="1" ht="12.75">
      <c r="I763" s="112"/>
      <c r="J763" s="112"/>
      <c r="K763" s="112"/>
      <c r="L763" s="125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  <c r="AP763" s="112"/>
      <c r="AQ763" s="112"/>
      <c r="AR763" s="112"/>
      <c r="AS763" s="112"/>
      <c r="AT763" s="112"/>
      <c r="AU763" s="112"/>
      <c r="AV763" s="112"/>
      <c r="AW763" s="112"/>
      <c r="AX763" s="112"/>
    </row>
    <row r="764" spans="9:50" s="113" customFormat="1" ht="12.75">
      <c r="I764" s="112"/>
      <c r="J764" s="112"/>
      <c r="K764" s="112"/>
      <c r="L764" s="125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  <c r="AP764" s="112"/>
      <c r="AQ764" s="112"/>
      <c r="AR764" s="112"/>
      <c r="AS764" s="112"/>
      <c r="AT764" s="112"/>
      <c r="AU764" s="112"/>
      <c r="AV764" s="112"/>
      <c r="AW764" s="112"/>
      <c r="AX764" s="112"/>
    </row>
    <row r="765" spans="9:50" s="113" customFormat="1" ht="12.75">
      <c r="I765" s="112"/>
      <c r="J765" s="112"/>
      <c r="K765" s="112"/>
      <c r="L765" s="125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  <c r="AP765" s="112"/>
      <c r="AQ765" s="112"/>
      <c r="AR765" s="112"/>
      <c r="AS765" s="112"/>
      <c r="AT765" s="112"/>
      <c r="AU765" s="112"/>
      <c r="AV765" s="112"/>
      <c r="AW765" s="112"/>
      <c r="AX765" s="112"/>
    </row>
    <row r="766" spans="9:50" s="113" customFormat="1" ht="12.75">
      <c r="I766" s="112"/>
      <c r="J766" s="112"/>
      <c r="K766" s="112"/>
      <c r="L766" s="125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  <c r="AP766" s="112"/>
      <c r="AQ766" s="112"/>
      <c r="AR766" s="112"/>
      <c r="AS766" s="112"/>
      <c r="AT766" s="112"/>
      <c r="AU766" s="112"/>
      <c r="AV766" s="112"/>
      <c r="AW766" s="112"/>
      <c r="AX766" s="112"/>
    </row>
    <row r="767" spans="9:50" s="113" customFormat="1" ht="12.75">
      <c r="I767" s="112"/>
      <c r="J767" s="112"/>
      <c r="K767" s="112"/>
      <c r="L767" s="125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  <c r="AP767" s="112"/>
      <c r="AQ767" s="112"/>
      <c r="AR767" s="112"/>
      <c r="AS767" s="112"/>
      <c r="AT767" s="112"/>
      <c r="AU767" s="112"/>
      <c r="AV767" s="112"/>
      <c r="AW767" s="112"/>
      <c r="AX767" s="112"/>
    </row>
    <row r="768" spans="9:50" s="113" customFormat="1" ht="12.75">
      <c r="I768" s="112"/>
      <c r="J768" s="112"/>
      <c r="K768" s="112"/>
      <c r="L768" s="125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  <c r="AP768" s="112"/>
      <c r="AQ768" s="112"/>
      <c r="AR768" s="112"/>
      <c r="AS768" s="112"/>
      <c r="AT768" s="112"/>
      <c r="AU768" s="112"/>
      <c r="AV768" s="112"/>
      <c r="AW768" s="112"/>
      <c r="AX768" s="112"/>
    </row>
    <row r="769" spans="9:50" s="113" customFormat="1" ht="12.75">
      <c r="I769" s="112"/>
      <c r="J769" s="112"/>
      <c r="K769" s="112"/>
      <c r="L769" s="125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  <c r="AP769" s="112"/>
      <c r="AQ769" s="112"/>
      <c r="AR769" s="112"/>
      <c r="AS769" s="112"/>
      <c r="AT769" s="112"/>
      <c r="AU769" s="112"/>
      <c r="AV769" s="112"/>
      <c r="AW769" s="112"/>
      <c r="AX769" s="112"/>
    </row>
    <row r="770" spans="9:50" s="113" customFormat="1" ht="12.75">
      <c r="I770" s="112"/>
      <c r="J770" s="112"/>
      <c r="K770" s="112"/>
      <c r="L770" s="125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  <c r="AP770" s="112"/>
      <c r="AQ770" s="112"/>
      <c r="AR770" s="112"/>
      <c r="AS770" s="112"/>
      <c r="AT770" s="112"/>
      <c r="AU770" s="112"/>
      <c r="AV770" s="112"/>
      <c r="AW770" s="112"/>
      <c r="AX770" s="112"/>
    </row>
    <row r="771" spans="9:50" s="113" customFormat="1" ht="12.75">
      <c r="I771" s="112"/>
      <c r="J771" s="112"/>
      <c r="K771" s="112"/>
      <c r="L771" s="125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  <c r="AP771" s="112"/>
      <c r="AQ771" s="112"/>
      <c r="AR771" s="112"/>
      <c r="AS771" s="112"/>
      <c r="AT771" s="112"/>
      <c r="AU771" s="112"/>
      <c r="AV771" s="112"/>
      <c r="AW771" s="112"/>
      <c r="AX771" s="112"/>
    </row>
    <row r="772" spans="9:50" s="113" customFormat="1" ht="12.75">
      <c r="I772" s="112"/>
      <c r="J772" s="112"/>
      <c r="K772" s="112"/>
      <c r="L772" s="125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  <c r="AP772" s="112"/>
      <c r="AQ772" s="112"/>
      <c r="AR772" s="112"/>
      <c r="AS772" s="112"/>
      <c r="AT772" s="112"/>
      <c r="AU772" s="112"/>
      <c r="AV772" s="112"/>
      <c r="AW772" s="112"/>
      <c r="AX772" s="112"/>
    </row>
    <row r="773" spans="9:50" s="113" customFormat="1" ht="12.75">
      <c r="I773" s="112"/>
      <c r="J773" s="112"/>
      <c r="K773" s="112"/>
      <c r="L773" s="125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  <c r="AS773" s="112"/>
      <c r="AT773" s="112"/>
      <c r="AU773" s="112"/>
      <c r="AV773" s="112"/>
      <c r="AW773" s="112"/>
      <c r="AX773" s="112"/>
    </row>
    <row r="774" spans="9:50" s="113" customFormat="1" ht="12.75">
      <c r="I774" s="112"/>
      <c r="J774" s="112"/>
      <c r="K774" s="112"/>
      <c r="L774" s="125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  <c r="AP774" s="112"/>
      <c r="AQ774" s="112"/>
      <c r="AR774" s="112"/>
      <c r="AS774" s="112"/>
      <c r="AT774" s="112"/>
      <c r="AU774" s="112"/>
      <c r="AV774" s="112"/>
      <c r="AW774" s="112"/>
      <c r="AX774" s="112"/>
    </row>
    <row r="775" spans="9:50" s="113" customFormat="1" ht="12.75">
      <c r="I775" s="112"/>
      <c r="J775" s="112"/>
      <c r="K775" s="112"/>
      <c r="L775" s="125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  <c r="AP775" s="112"/>
      <c r="AQ775" s="112"/>
      <c r="AR775" s="112"/>
      <c r="AS775" s="112"/>
      <c r="AT775" s="112"/>
      <c r="AU775" s="112"/>
      <c r="AV775" s="112"/>
      <c r="AW775" s="112"/>
      <c r="AX775" s="112"/>
    </row>
    <row r="776" spans="9:50" s="113" customFormat="1" ht="12.75">
      <c r="I776" s="112"/>
      <c r="J776" s="112"/>
      <c r="K776" s="112"/>
      <c r="L776" s="125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  <c r="AP776" s="112"/>
      <c r="AQ776" s="112"/>
      <c r="AR776" s="112"/>
      <c r="AS776" s="112"/>
      <c r="AT776" s="112"/>
      <c r="AU776" s="112"/>
      <c r="AV776" s="112"/>
      <c r="AW776" s="112"/>
      <c r="AX776" s="112"/>
    </row>
    <row r="777" spans="9:50" s="113" customFormat="1" ht="12.75">
      <c r="I777" s="112"/>
      <c r="J777" s="112"/>
      <c r="K777" s="112"/>
      <c r="L777" s="125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  <c r="AQ777" s="112"/>
      <c r="AR777" s="112"/>
      <c r="AS777" s="112"/>
      <c r="AT777" s="112"/>
      <c r="AU777" s="112"/>
      <c r="AV777" s="112"/>
      <c r="AW777" s="112"/>
      <c r="AX777" s="112"/>
    </row>
    <row r="778" spans="9:50" s="113" customFormat="1" ht="12.75">
      <c r="I778" s="112"/>
      <c r="J778" s="112"/>
      <c r="K778" s="112"/>
      <c r="L778" s="125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  <c r="AP778" s="112"/>
      <c r="AQ778" s="112"/>
      <c r="AR778" s="112"/>
      <c r="AS778" s="112"/>
      <c r="AT778" s="112"/>
      <c r="AU778" s="112"/>
      <c r="AV778" s="112"/>
      <c r="AW778" s="112"/>
      <c r="AX778" s="112"/>
    </row>
    <row r="779" spans="9:50" s="113" customFormat="1" ht="12.75">
      <c r="I779" s="112"/>
      <c r="J779" s="112"/>
      <c r="K779" s="112"/>
      <c r="L779" s="125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  <c r="AP779" s="112"/>
      <c r="AQ779" s="112"/>
      <c r="AR779" s="112"/>
      <c r="AS779" s="112"/>
      <c r="AT779" s="112"/>
      <c r="AU779" s="112"/>
      <c r="AV779" s="112"/>
      <c r="AW779" s="112"/>
      <c r="AX779" s="112"/>
    </row>
    <row r="780" spans="9:50" s="113" customFormat="1" ht="12.75">
      <c r="I780" s="112"/>
      <c r="J780" s="112"/>
      <c r="K780" s="112"/>
      <c r="L780" s="125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  <c r="AS780" s="112"/>
      <c r="AT780" s="112"/>
      <c r="AU780" s="112"/>
      <c r="AV780" s="112"/>
      <c r="AW780" s="112"/>
      <c r="AX780" s="112"/>
    </row>
    <row r="781" spans="9:50" s="113" customFormat="1" ht="12.75">
      <c r="I781" s="112"/>
      <c r="J781" s="112"/>
      <c r="K781" s="112"/>
      <c r="L781" s="125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  <c r="AP781" s="112"/>
      <c r="AQ781" s="112"/>
      <c r="AR781" s="112"/>
      <c r="AS781" s="112"/>
      <c r="AT781" s="112"/>
      <c r="AU781" s="112"/>
      <c r="AV781" s="112"/>
      <c r="AW781" s="112"/>
      <c r="AX781" s="112"/>
    </row>
    <row r="782" spans="9:50" s="113" customFormat="1" ht="12.75">
      <c r="I782" s="112"/>
      <c r="J782" s="112"/>
      <c r="K782" s="112"/>
      <c r="L782" s="125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  <c r="AP782" s="112"/>
      <c r="AQ782" s="112"/>
      <c r="AR782" s="112"/>
      <c r="AS782" s="112"/>
      <c r="AT782" s="112"/>
      <c r="AU782" s="112"/>
      <c r="AV782" s="112"/>
      <c r="AW782" s="112"/>
      <c r="AX782" s="112"/>
    </row>
    <row r="783" spans="9:50" s="113" customFormat="1" ht="12.75">
      <c r="I783" s="112"/>
      <c r="J783" s="112"/>
      <c r="K783" s="112"/>
      <c r="L783" s="125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  <c r="AP783" s="112"/>
      <c r="AQ783" s="112"/>
      <c r="AR783" s="112"/>
      <c r="AS783" s="112"/>
      <c r="AT783" s="112"/>
      <c r="AU783" s="112"/>
      <c r="AV783" s="112"/>
      <c r="AW783" s="112"/>
      <c r="AX783" s="112"/>
    </row>
    <row r="784" spans="9:50" s="113" customFormat="1" ht="12.75">
      <c r="I784" s="112"/>
      <c r="J784" s="112"/>
      <c r="K784" s="112"/>
      <c r="L784" s="125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  <c r="AP784" s="112"/>
      <c r="AQ784" s="112"/>
      <c r="AR784" s="112"/>
      <c r="AS784" s="112"/>
      <c r="AT784" s="112"/>
      <c r="AU784" s="112"/>
      <c r="AV784" s="112"/>
      <c r="AW784" s="112"/>
      <c r="AX784" s="112"/>
    </row>
    <row r="785" spans="9:50" s="113" customFormat="1" ht="12.75">
      <c r="I785" s="112"/>
      <c r="J785" s="112"/>
      <c r="K785" s="112"/>
      <c r="L785" s="125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  <c r="AP785" s="112"/>
      <c r="AQ785" s="112"/>
      <c r="AR785" s="112"/>
      <c r="AS785" s="112"/>
      <c r="AT785" s="112"/>
      <c r="AU785" s="112"/>
      <c r="AV785" s="112"/>
      <c r="AW785" s="112"/>
      <c r="AX785" s="112"/>
    </row>
    <row r="786" spans="9:50" s="113" customFormat="1" ht="12.75">
      <c r="I786" s="112"/>
      <c r="J786" s="112"/>
      <c r="K786" s="112"/>
      <c r="L786" s="125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  <c r="AP786" s="112"/>
      <c r="AQ786" s="112"/>
      <c r="AR786" s="112"/>
      <c r="AS786" s="112"/>
      <c r="AT786" s="112"/>
      <c r="AU786" s="112"/>
      <c r="AV786" s="112"/>
      <c r="AW786" s="112"/>
      <c r="AX786" s="112"/>
    </row>
    <row r="787" spans="9:50" s="113" customFormat="1" ht="12.75">
      <c r="I787" s="112"/>
      <c r="J787" s="112"/>
      <c r="K787" s="112"/>
      <c r="L787" s="125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  <c r="AP787" s="112"/>
      <c r="AQ787" s="112"/>
      <c r="AR787" s="112"/>
      <c r="AS787" s="112"/>
      <c r="AT787" s="112"/>
      <c r="AU787" s="112"/>
      <c r="AV787" s="112"/>
      <c r="AW787" s="112"/>
      <c r="AX787" s="112"/>
    </row>
    <row r="788" spans="9:50" s="113" customFormat="1" ht="12.75">
      <c r="I788" s="112"/>
      <c r="J788" s="112"/>
      <c r="K788" s="112"/>
      <c r="L788" s="125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  <c r="AU788" s="112"/>
      <c r="AV788" s="112"/>
      <c r="AW788" s="112"/>
      <c r="AX788" s="112"/>
    </row>
    <row r="789" spans="9:50" s="113" customFormat="1" ht="12.75">
      <c r="I789" s="112"/>
      <c r="J789" s="112"/>
      <c r="K789" s="112"/>
      <c r="L789" s="125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  <c r="AU789" s="112"/>
      <c r="AV789" s="112"/>
      <c r="AW789" s="112"/>
      <c r="AX789" s="112"/>
    </row>
    <row r="790" spans="9:50" s="113" customFormat="1" ht="12.75">
      <c r="I790" s="112"/>
      <c r="J790" s="112"/>
      <c r="K790" s="112"/>
      <c r="L790" s="125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  <c r="AS790" s="112"/>
      <c r="AT790" s="112"/>
      <c r="AU790" s="112"/>
      <c r="AV790" s="112"/>
      <c r="AW790" s="112"/>
      <c r="AX790" s="112"/>
    </row>
    <row r="791" spans="9:50" s="113" customFormat="1" ht="12.75">
      <c r="I791" s="112"/>
      <c r="J791" s="112"/>
      <c r="K791" s="112"/>
      <c r="L791" s="125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  <c r="AS791" s="112"/>
      <c r="AT791" s="112"/>
      <c r="AU791" s="112"/>
      <c r="AV791" s="112"/>
      <c r="AW791" s="112"/>
      <c r="AX791" s="112"/>
    </row>
    <row r="792" spans="9:50" s="113" customFormat="1" ht="12.75">
      <c r="I792" s="112"/>
      <c r="J792" s="112"/>
      <c r="K792" s="112"/>
      <c r="L792" s="125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  <c r="AU792" s="112"/>
      <c r="AV792" s="112"/>
      <c r="AW792" s="112"/>
      <c r="AX792" s="112"/>
    </row>
    <row r="793" spans="9:50" s="113" customFormat="1" ht="12.75">
      <c r="I793" s="112"/>
      <c r="J793" s="112"/>
      <c r="K793" s="112"/>
      <c r="L793" s="125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  <c r="AS793" s="112"/>
      <c r="AT793" s="112"/>
      <c r="AU793" s="112"/>
      <c r="AV793" s="112"/>
      <c r="AW793" s="112"/>
      <c r="AX793" s="112"/>
    </row>
    <row r="794" spans="9:50" s="113" customFormat="1" ht="12.75">
      <c r="I794" s="112"/>
      <c r="J794" s="112"/>
      <c r="K794" s="112"/>
      <c r="L794" s="125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  <c r="AS794" s="112"/>
      <c r="AT794" s="112"/>
      <c r="AU794" s="112"/>
      <c r="AV794" s="112"/>
      <c r="AW794" s="112"/>
      <c r="AX794" s="112"/>
    </row>
    <row r="795" spans="1:50" s="113" customFormat="1" ht="12.7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25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  <c r="AS795" s="112"/>
      <c r="AT795" s="112"/>
      <c r="AU795" s="112"/>
      <c r="AV795" s="112"/>
      <c r="AW795" s="112"/>
      <c r="AX795" s="112"/>
    </row>
    <row r="796" spans="1:50" s="113" customFormat="1" ht="12.7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25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  <c r="AU796" s="112"/>
      <c r="AV796" s="112"/>
      <c r="AW796" s="112"/>
      <c r="AX796" s="112"/>
    </row>
    <row r="797" spans="1:50" s="113" customFormat="1" ht="12.7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25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  <c r="AU797" s="112"/>
      <c r="AV797" s="112"/>
      <c r="AW797" s="112"/>
      <c r="AX797" s="112"/>
    </row>
    <row r="798" spans="1:50" s="113" customFormat="1" ht="12.7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25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  <c r="AS798" s="112"/>
      <c r="AT798" s="112"/>
      <c r="AU798" s="112"/>
      <c r="AV798" s="112"/>
      <c r="AW798" s="112"/>
      <c r="AX798" s="112"/>
    </row>
    <row r="799" spans="1:50" s="113" customFormat="1" ht="12.7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25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  <c r="AS799" s="112"/>
      <c r="AT799" s="112"/>
      <c r="AU799" s="112"/>
      <c r="AV799" s="112"/>
      <c r="AW799" s="112"/>
      <c r="AX799" s="112"/>
    </row>
    <row r="800" spans="1:50" s="113" customFormat="1" ht="12.7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25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  <c r="AS800" s="112"/>
      <c r="AT800" s="112"/>
      <c r="AU800" s="112"/>
      <c r="AV800" s="112"/>
      <c r="AW800" s="112"/>
      <c r="AX800" s="112"/>
    </row>
    <row r="801" spans="1:50" s="113" customFormat="1" ht="12.7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25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  <c r="AS801" s="112"/>
      <c r="AT801" s="112"/>
      <c r="AU801" s="112"/>
      <c r="AV801" s="112"/>
      <c r="AW801" s="112"/>
      <c r="AX801" s="112"/>
    </row>
    <row r="802" spans="1:50" s="113" customFormat="1" ht="12.7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25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  <c r="AS802" s="112"/>
      <c r="AT802" s="112"/>
      <c r="AU802" s="112"/>
      <c r="AV802" s="112"/>
      <c r="AW802" s="112"/>
      <c r="AX802" s="112"/>
    </row>
    <row r="803" spans="1:50" s="113" customFormat="1" ht="12.7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25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  <c r="AS803" s="112"/>
      <c r="AT803" s="112"/>
      <c r="AU803" s="112"/>
      <c r="AV803" s="112"/>
      <c r="AW803" s="112"/>
      <c r="AX803" s="112"/>
    </row>
    <row r="804" spans="1:50" s="113" customFormat="1" ht="12.7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25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  <c r="AU804" s="112"/>
      <c r="AV804" s="112"/>
      <c r="AW804" s="112"/>
      <c r="AX804" s="112"/>
    </row>
    <row r="805" spans="1:50" s="113" customFormat="1" ht="12.7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25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</row>
  </sheetData>
  <mergeCells count="7">
    <mergeCell ref="L4:L5"/>
    <mergeCell ref="A1:K1"/>
    <mergeCell ref="A4:A5"/>
    <mergeCell ref="B4:E4"/>
    <mergeCell ref="F4:G4"/>
    <mergeCell ref="H4:I4"/>
    <mergeCell ref="J4:K4"/>
  </mergeCells>
  <printOptions horizontalCentered="1"/>
  <pageMargins left="0.6299212598425197" right="0.275590551181102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C20" sqref="C20"/>
    </sheetView>
  </sheetViews>
  <sheetFormatPr defaultColWidth="9.140625" defaultRowHeight="12.75"/>
  <cols>
    <col min="1" max="1" width="34.8515625" style="126" bestFit="1" customWidth="1"/>
    <col min="2" max="2" width="6.57421875" style="126" bestFit="1" customWidth="1"/>
    <col min="3" max="3" width="6.57421875" style="127" bestFit="1" customWidth="1"/>
    <col min="4" max="4" width="6.140625" style="126" bestFit="1" customWidth="1"/>
    <col min="5" max="5" width="5.8515625" style="126" customWidth="1"/>
    <col min="6" max="6" width="34.8515625" style="126" bestFit="1" customWidth="1"/>
    <col min="7" max="7" width="7.57421875" style="127" bestFit="1" customWidth="1"/>
    <col min="8" max="8" width="6.57421875" style="126" bestFit="1" customWidth="1"/>
    <col min="9" max="9" width="7.57421875" style="126" bestFit="1" customWidth="1"/>
    <col min="10" max="10" width="5.8515625" style="126" customWidth="1"/>
    <col min="11" max="11" width="34.8515625" style="126" bestFit="1" customWidth="1"/>
    <col min="12" max="16384" width="9.140625" style="126" customWidth="1"/>
  </cols>
  <sheetData>
    <row r="1" spans="1:9" ht="12.75">
      <c r="A1" s="268" t="s">
        <v>238</v>
      </c>
      <c r="B1" s="268"/>
      <c r="C1" s="268"/>
      <c r="D1" s="268"/>
      <c r="F1" s="269" t="s">
        <v>239</v>
      </c>
      <c r="G1" s="269"/>
      <c r="H1" s="269"/>
      <c r="I1" s="269"/>
    </row>
    <row r="2" spans="1:9" ht="12.75">
      <c r="A2" s="143" t="s">
        <v>235</v>
      </c>
      <c r="B2" s="143"/>
      <c r="C2" s="144" t="s">
        <v>236</v>
      </c>
      <c r="D2" s="143" t="s">
        <v>237</v>
      </c>
      <c r="F2" s="143" t="s">
        <v>235</v>
      </c>
      <c r="G2" s="143"/>
      <c r="H2" s="144" t="s">
        <v>236</v>
      </c>
      <c r="I2" s="143" t="s">
        <v>237</v>
      </c>
    </row>
    <row r="3" spans="1:15" ht="12.75">
      <c r="A3" s="132" t="s">
        <v>223</v>
      </c>
      <c r="B3" s="132"/>
      <c r="C3" s="145">
        <v>100</v>
      </c>
      <c r="D3" s="133">
        <f aca="true" t="shared" si="0" ref="D3:D12">C3/$C$12</f>
        <v>0.48614487117160915</v>
      </c>
      <c r="F3" s="132" t="s">
        <v>223</v>
      </c>
      <c r="G3" s="146" t="s">
        <v>240</v>
      </c>
      <c r="H3" s="145">
        <f>C3*1.15</f>
        <v>114.99999999999999</v>
      </c>
      <c r="I3" s="133">
        <f aca="true" t="shared" si="1" ref="I3:I12">H3/$H$12</f>
        <v>0.4864841998392487</v>
      </c>
      <c r="O3" s="130">
        <f>C18/$C$23</f>
        <v>0.5794749956539376</v>
      </c>
    </row>
    <row r="4" spans="1:15" ht="12.75">
      <c r="A4" s="132" t="s">
        <v>224</v>
      </c>
      <c r="B4" s="134"/>
      <c r="C4" s="142">
        <v>30</v>
      </c>
      <c r="D4" s="133">
        <f t="shared" si="0"/>
        <v>0.14584346135148274</v>
      </c>
      <c r="F4" s="132" t="s">
        <v>224</v>
      </c>
      <c r="G4" s="146" t="s">
        <v>241</v>
      </c>
      <c r="H4" s="142">
        <f>C4*1.086</f>
        <v>32.580000000000005</v>
      </c>
      <c r="I4" s="133">
        <f t="shared" si="1"/>
        <v>0.13782308896315415</v>
      </c>
      <c r="O4" s="130">
        <f>C19/$C$23</f>
        <v>0.17384249869618126</v>
      </c>
    </row>
    <row r="5" spans="1:15" ht="12.75">
      <c r="A5" s="132" t="s">
        <v>225</v>
      </c>
      <c r="B5" s="138">
        <v>0.269</v>
      </c>
      <c r="C5" s="141">
        <f>ROUND((C4*B5),2)</f>
        <v>8.07</v>
      </c>
      <c r="D5" s="133">
        <f t="shared" si="0"/>
        <v>0.03923189110354886</v>
      </c>
      <c r="F5" s="132" t="s">
        <v>242</v>
      </c>
      <c r="G5" s="139">
        <v>0.34</v>
      </c>
      <c r="H5" s="141">
        <f>ROUND((H4*G5),2)</f>
        <v>11.08</v>
      </c>
      <c r="I5" s="133">
        <f t="shared" si="1"/>
        <v>0.04687169508016414</v>
      </c>
      <c r="O5" s="130">
        <f>C20/$C$23</f>
        <v>0.04676363214927276</v>
      </c>
    </row>
    <row r="6" spans="1:15" ht="12.75">
      <c r="A6" s="136" t="s">
        <v>226</v>
      </c>
      <c r="B6" s="140"/>
      <c r="C6" s="141">
        <f>C3+C4+C5</f>
        <v>138.07</v>
      </c>
      <c r="D6" s="133">
        <f t="shared" si="0"/>
        <v>0.6712202236266407</v>
      </c>
      <c r="F6" s="136" t="s">
        <v>226</v>
      </c>
      <c r="G6" s="135"/>
      <c r="H6" s="141">
        <f>H3+H4+H5</f>
        <v>158.66</v>
      </c>
      <c r="I6" s="133">
        <f t="shared" si="1"/>
        <v>0.6711789838825669</v>
      </c>
      <c r="O6" s="130"/>
    </row>
    <row r="7" spans="1:15" ht="12.75">
      <c r="A7" s="132" t="s">
        <v>227</v>
      </c>
      <c r="B7" s="139">
        <v>0.18</v>
      </c>
      <c r="C7" s="141">
        <f>ROUND((C6*B7),2)</f>
        <v>24.85</v>
      </c>
      <c r="D7" s="133">
        <f t="shared" si="0"/>
        <v>0.12080700048614489</v>
      </c>
      <c r="F7" s="132" t="s">
        <v>227</v>
      </c>
      <c r="G7" s="147">
        <f>18%</f>
        <v>0.18</v>
      </c>
      <c r="H7" s="141">
        <f>ROUND((H6*G7),2)</f>
        <v>28.56</v>
      </c>
      <c r="I7" s="133">
        <f t="shared" si="1"/>
        <v>0.12081729345572995</v>
      </c>
      <c r="O7" s="130">
        <f>C22/$C$23</f>
        <v>0.19991887350060847</v>
      </c>
    </row>
    <row r="8" spans="1:15" ht="12.75">
      <c r="A8" s="136" t="s">
        <v>229</v>
      </c>
      <c r="B8" s="140"/>
      <c r="C8" s="145">
        <f>C6+C7</f>
        <v>162.92</v>
      </c>
      <c r="D8" s="133">
        <f t="shared" si="0"/>
        <v>0.7920272241127856</v>
      </c>
      <c r="F8" s="136" t="s">
        <v>229</v>
      </c>
      <c r="G8" s="140"/>
      <c r="H8" s="145">
        <f>H6+H7</f>
        <v>187.22</v>
      </c>
      <c r="I8" s="133">
        <f t="shared" si="1"/>
        <v>0.7919962773382969</v>
      </c>
      <c r="O8" s="130">
        <f>C23/$C$23</f>
        <v>1</v>
      </c>
    </row>
    <row r="9" spans="1:9" ht="12.75">
      <c r="A9" s="132" t="s">
        <v>230</v>
      </c>
      <c r="B9" s="140">
        <v>0.07</v>
      </c>
      <c r="C9" s="141">
        <f>ROUND((C8*B9),2)</f>
        <v>11.4</v>
      </c>
      <c r="D9" s="133">
        <f t="shared" si="0"/>
        <v>0.05542051531356345</v>
      </c>
      <c r="F9" s="132" t="s">
        <v>230</v>
      </c>
      <c r="G9" s="140">
        <v>0.07</v>
      </c>
      <c r="H9" s="141">
        <f>ROUND((H8*G9),2)</f>
        <v>13.11</v>
      </c>
      <c r="I9" s="133">
        <f t="shared" si="1"/>
        <v>0.05545919878167435</v>
      </c>
    </row>
    <row r="10" spans="1:9" ht="12.75">
      <c r="A10" s="136" t="s">
        <v>231</v>
      </c>
      <c r="B10" s="140"/>
      <c r="C10" s="141">
        <f>C8+C9</f>
        <v>174.32</v>
      </c>
      <c r="D10" s="133">
        <f t="shared" si="0"/>
        <v>0.8474477394263491</v>
      </c>
      <c r="F10" s="136" t="s">
        <v>231</v>
      </c>
      <c r="G10" s="140"/>
      <c r="H10" s="141">
        <f>H8+H9</f>
        <v>200.32999999999998</v>
      </c>
      <c r="I10" s="133">
        <f t="shared" si="1"/>
        <v>0.8474554761199712</v>
      </c>
    </row>
    <row r="11" spans="1:9" ht="12.75">
      <c r="A11" s="132" t="s">
        <v>232</v>
      </c>
      <c r="B11" s="140">
        <v>0.18</v>
      </c>
      <c r="C11" s="141">
        <f>ROUND((C10*B11),2)</f>
        <v>31.38</v>
      </c>
      <c r="D11" s="133">
        <f t="shared" si="0"/>
        <v>0.15255226057365096</v>
      </c>
      <c r="F11" s="132" t="s">
        <v>232</v>
      </c>
      <c r="G11" s="140">
        <v>0.18</v>
      </c>
      <c r="H11" s="141">
        <f>ROUND((H10*G11),2)</f>
        <v>36.06</v>
      </c>
      <c r="I11" s="133">
        <f t="shared" si="1"/>
        <v>0.1525445238800288</v>
      </c>
    </row>
    <row r="12" spans="1:9" s="128" customFormat="1" ht="12.75">
      <c r="A12" s="136" t="s">
        <v>233</v>
      </c>
      <c r="B12" s="132"/>
      <c r="C12" s="145">
        <f>C10+C11</f>
        <v>205.7</v>
      </c>
      <c r="D12" s="133">
        <f t="shared" si="0"/>
        <v>1</v>
      </c>
      <c r="E12" s="126"/>
      <c r="F12" s="136" t="s">
        <v>233</v>
      </c>
      <c r="G12" s="132"/>
      <c r="H12" s="145">
        <f>H10+H11</f>
        <v>236.39</v>
      </c>
      <c r="I12" s="133">
        <f t="shared" si="1"/>
        <v>1</v>
      </c>
    </row>
    <row r="14" spans="6:9" ht="12.75">
      <c r="F14" s="128" t="s">
        <v>243</v>
      </c>
      <c r="G14" s="129"/>
      <c r="H14" s="128"/>
      <c r="I14" s="137">
        <f>H12/C12</f>
        <v>1.1491978609625668</v>
      </c>
    </row>
    <row r="16" spans="1:7" ht="12.75">
      <c r="A16" s="131" t="s">
        <v>234</v>
      </c>
      <c r="C16" s="126"/>
      <c r="F16" s="131" t="s">
        <v>234</v>
      </c>
      <c r="G16" s="126"/>
    </row>
    <row r="17" spans="3:7" ht="12.75">
      <c r="C17" s="126"/>
      <c r="G17" s="126"/>
    </row>
    <row r="18" spans="1:8" ht="12.75">
      <c r="A18" s="132" t="s">
        <v>223</v>
      </c>
      <c r="B18" s="132"/>
      <c r="C18" s="141">
        <v>100</v>
      </c>
      <c r="D18" s="154"/>
      <c r="E18" s="154"/>
      <c r="F18" s="132" t="s">
        <v>223</v>
      </c>
      <c r="G18" s="146" t="s">
        <v>240</v>
      </c>
      <c r="H18" s="141">
        <v>115</v>
      </c>
    </row>
    <row r="19" spans="1:9" ht="12.75">
      <c r="A19" s="132" t="s">
        <v>224</v>
      </c>
      <c r="B19" s="149"/>
      <c r="C19" s="150">
        <v>30</v>
      </c>
      <c r="D19" s="155"/>
      <c r="E19" s="155"/>
      <c r="F19" s="151" t="s">
        <v>224</v>
      </c>
      <c r="G19" s="146" t="s">
        <v>241</v>
      </c>
      <c r="H19" s="142">
        <f>C19*1.086</f>
        <v>32.580000000000005</v>
      </c>
      <c r="I19" s="148"/>
    </row>
    <row r="20" spans="1:8" ht="12.75">
      <c r="A20" s="132" t="s">
        <v>225</v>
      </c>
      <c r="B20" s="135">
        <v>0.269</v>
      </c>
      <c r="C20" s="141">
        <f>ROUND((C19*B20),2)</f>
        <v>8.07</v>
      </c>
      <c r="D20" s="154"/>
      <c r="E20" s="154"/>
      <c r="F20" s="132" t="s">
        <v>242</v>
      </c>
      <c r="G20" s="139">
        <v>0.34</v>
      </c>
      <c r="H20" s="141">
        <f>ROUND((H19*G20),2)</f>
        <v>11.08</v>
      </c>
    </row>
    <row r="21" spans="1:8" ht="12.75">
      <c r="A21" s="136" t="s">
        <v>226</v>
      </c>
      <c r="B21" s="135"/>
      <c r="C21" s="141">
        <f>C18+C19+C20</f>
        <v>138.07</v>
      </c>
      <c r="D21" s="154"/>
      <c r="E21" s="154"/>
      <c r="F21" s="136" t="s">
        <v>226</v>
      </c>
      <c r="G21" s="135"/>
      <c r="H21" s="141">
        <f>H18+H19+H20</f>
        <v>158.66000000000003</v>
      </c>
    </row>
    <row r="22" spans="1:8" ht="12.75">
      <c r="A22" s="132" t="s">
        <v>228</v>
      </c>
      <c r="B22" s="139">
        <v>1.15</v>
      </c>
      <c r="C22" s="141">
        <f>ROUND((C19*B22),2)</f>
        <v>34.5</v>
      </c>
      <c r="D22" s="154"/>
      <c r="E22" s="154"/>
      <c r="F22" s="132" t="s">
        <v>228</v>
      </c>
      <c r="G22" s="138">
        <f>115%+5.4%</f>
        <v>1.204</v>
      </c>
      <c r="H22" s="141">
        <f>ROUND((H19*G22),2)</f>
        <v>39.23</v>
      </c>
    </row>
    <row r="23" spans="1:8" ht="12.75">
      <c r="A23" s="136" t="s">
        <v>229</v>
      </c>
      <c r="B23" s="135"/>
      <c r="C23" s="145">
        <f>C21+C22</f>
        <v>172.57</v>
      </c>
      <c r="D23" s="154"/>
      <c r="E23" s="154"/>
      <c r="F23" s="136" t="s">
        <v>229</v>
      </c>
      <c r="G23" s="135"/>
      <c r="H23" s="145">
        <f>H21+H22</f>
        <v>197.89000000000001</v>
      </c>
    </row>
    <row r="24" spans="1:8" ht="12.75">
      <c r="A24" s="132" t="s">
        <v>230</v>
      </c>
      <c r="B24" s="135">
        <v>0.07</v>
      </c>
      <c r="C24" s="141">
        <f>ROUND((C23*B24),2)</f>
        <v>12.08</v>
      </c>
      <c r="D24" s="154"/>
      <c r="E24" s="154"/>
      <c r="F24" s="132" t="s">
        <v>230</v>
      </c>
      <c r="G24" s="135">
        <v>0.07</v>
      </c>
      <c r="H24" s="141">
        <f>ROUND((H23*G24),2)</f>
        <v>13.85</v>
      </c>
    </row>
    <row r="25" spans="1:8" ht="12.75">
      <c r="A25" s="136" t="s">
        <v>231</v>
      </c>
      <c r="B25" s="135"/>
      <c r="C25" s="141">
        <f>C23+C24</f>
        <v>184.65</v>
      </c>
      <c r="D25" s="154"/>
      <c r="E25" s="154"/>
      <c r="F25" s="136" t="s">
        <v>231</v>
      </c>
      <c r="G25" s="135"/>
      <c r="H25" s="141">
        <f>H23+H24</f>
        <v>211.74</v>
      </c>
    </row>
    <row r="26" spans="1:8" ht="12.75">
      <c r="A26" s="132" t="s">
        <v>232</v>
      </c>
      <c r="B26" s="135">
        <v>0.18</v>
      </c>
      <c r="C26" s="141">
        <f>ROUND((C25*B26),2)</f>
        <v>33.24</v>
      </c>
      <c r="D26" s="154"/>
      <c r="E26" s="154"/>
      <c r="F26" s="132" t="s">
        <v>232</v>
      </c>
      <c r="G26" s="135">
        <v>0.18</v>
      </c>
      <c r="H26" s="141">
        <f>ROUND((H25*G26),2)</f>
        <v>38.11</v>
      </c>
    </row>
    <row r="27" spans="1:8" ht="13.5">
      <c r="A27" s="152" t="s">
        <v>233</v>
      </c>
      <c r="B27" s="153"/>
      <c r="C27" s="145">
        <f>C25+C26</f>
        <v>217.89000000000001</v>
      </c>
      <c r="D27" s="154"/>
      <c r="E27" s="154"/>
      <c r="F27" s="152" t="s">
        <v>233</v>
      </c>
      <c r="G27" s="153"/>
      <c r="H27" s="145">
        <f>H25+H26</f>
        <v>249.85000000000002</v>
      </c>
    </row>
    <row r="29" spans="6:9" ht="12.75">
      <c r="F29" s="128" t="s">
        <v>243</v>
      </c>
      <c r="G29" s="129"/>
      <c r="H29" s="128"/>
      <c r="I29" s="137">
        <f>H27/C27</f>
        <v>1.1466795171875717</v>
      </c>
    </row>
  </sheetData>
  <mergeCells count="2">
    <mergeCell ref="A1:D1"/>
    <mergeCell ref="F1:I1"/>
  </mergeCells>
  <printOptions horizontalCentered="1"/>
  <pageMargins left="0.7874015748031497" right="0.3937007874015748" top="0.75" bottom="0.3937007874015748" header="0.2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2010-10-07T10:55:49Z</cp:lastPrinted>
  <dcterms:created xsi:type="dcterms:W3CDTF">2010-07-02T08:24:39Z</dcterms:created>
  <dcterms:modified xsi:type="dcterms:W3CDTF">2010-10-07T14:18:22Z</dcterms:modified>
  <cp:category/>
  <cp:version/>
  <cp:contentType/>
  <cp:contentStatus/>
</cp:coreProperties>
</file>